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6450"/>
  </bookViews>
  <sheets>
    <sheet name="sample_employee" sheetId="1" r:id="rId1"/>
    <sheet name="Sheet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calcPr calcId="144525"/>
</workbook>
</file>

<file path=xl/calcChain.xml><?xml version="1.0" encoding="utf-8"?>
<calcChain xmlns="http://schemas.openxmlformats.org/spreadsheetml/2006/main">
  <c r="A227" i="1" l="1"/>
  <c r="A228" i="1"/>
  <c r="A104" i="1" l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D226" i="1"/>
  <c r="AD225" i="1"/>
  <c r="AD224" i="1"/>
  <c r="AD223" i="1"/>
  <c r="AD222" i="1"/>
  <c r="AD221" i="1"/>
  <c r="AD220" i="1"/>
  <c r="AD219" i="1"/>
  <c r="AD218" i="1"/>
  <c r="AD217" i="1"/>
  <c r="AD216" i="1"/>
  <c r="AD215" i="1"/>
  <c r="AD214" i="1"/>
  <c r="AD213" i="1"/>
  <c r="AD212" i="1"/>
  <c r="AD211" i="1"/>
  <c r="AD210" i="1"/>
  <c r="AD209" i="1"/>
  <c r="AD208" i="1"/>
  <c r="AD207" i="1"/>
  <c r="AD206" i="1"/>
  <c r="AD205" i="1"/>
  <c r="AD204" i="1"/>
  <c r="AD203" i="1"/>
  <c r="AD202" i="1"/>
  <c r="AD201" i="1"/>
  <c r="AD200" i="1"/>
  <c r="AD199" i="1"/>
  <c r="AD198" i="1"/>
  <c r="AD197" i="1"/>
  <c r="AD196" i="1"/>
  <c r="AD195" i="1"/>
  <c r="AD194" i="1"/>
  <c r="AD193" i="1"/>
  <c r="AD192" i="1"/>
  <c r="AD191" i="1"/>
  <c r="AD190" i="1"/>
  <c r="AD189" i="1"/>
  <c r="AD188" i="1"/>
  <c r="AD187" i="1"/>
  <c r="AD186" i="1"/>
  <c r="AD185" i="1"/>
  <c r="AD184" i="1"/>
  <c r="AD183" i="1"/>
  <c r="AD182" i="1"/>
  <c r="AD181" i="1"/>
  <c r="AD180" i="1"/>
  <c r="AD179" i="1"/>
  <c r="AD178" i="1"/>
  <c r="AD177" i="1"/>
  <c r="AD176" i="1"/>
  <c r="AD175" i="1"/>
  <c r="AD174" i="1"/>
  <c r="AD173" i="1"/>
  <c r="AD172" i="1"/>
  <c r="AD171" i="1"/>
  <c r="AD170" i="1"/>
  <c r="AD169" i="1"/>
  <c r="AD168" i="1"/>
  <c r="AD167" i="1"/>
  <c r="AD166" i="1"/>
  <c r="AD165" i="1"/>
  <c r="AD164" i="1"/>
  <c r="AD163" i="1"/>
  <c r="AD162" i="1"/>
  <c r="AD161" i="1"/>
  <c r="AD160" i="1"/>
  <c r="AD159" i="1"/>
  <c r="AD158" i="1"/>
  <c r="AD157" i="1"/>
  <c r="AD156" i="1"/>
  <c r="AD155" i="1"/>
  <c r="AD154" i="1"/>
  <c r="AD153" i="1"/>
  <c r="AD152" i="1"/>
  <c r="AD151" i="1"/>
  <c r="AD150" i="1"/>
  <c r="AD149" i="1"/>
  <c r="AD148" i="1"/>
  <c r="AD147" i="1"/>
  <c r="AD146" i="1"/>
  <c r="AD145" i="1"/>
  <c r="AD144" i="1"/>
  <c r="AD143" i="1"/>
  <c r="AD142" i="1"/>
  <c r="AD141" i="1"/>
  <c r="AD140" i="1"/>
  <c r="AD139" i="1"/>
  <c r="AD138" i="1"/>
  <c r="AD137" i="1"/>
  <c r="AD136" i="1"/>
  <c r="AD135" i="1"/>
  <c r="AD134" i="1"/>
  <c r="AD133" i="1"/>
  <c r="AD132" i="1"/>
  <c r="AD131" i="1"/>
  <c r="AD130" i="1"/>
  <c r="AD129" i="1"/>
  <c r="AD128" i="1"/>
  <c r="AD127" i="1"/>
  <c r="AD126" i="1"/>
  <c r="AD125" i="1"/>
  <c r="AD124" i="1"/>
  <c r="M226" i="1" l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AD123" i="1" l="1"/>
  <c r="AD122" i="1"/>
  <c r="AD121" i="1"/>
  <c r="AD120" i="1"/>
  <c r="AD119" i="1"/>
  <c r="AD118" i="1"/>
  <c r="AD117" i="1"/>
  <c r="AD116" i="1"/>
  <c r="AD115" i="1"/>
  <c r="AD114" i="1"/>
  <c r="AD113" i="1"/>
  <c r="AD112" i="1"/>
  <c r="AD111" i="1"/>
  <c r="AD110" i="1"/>
  <c r="AD109" i="1"/>
  <c r="AD108" i="1"/>
  <c r="AB123" i="1" l="1"/>
  <c r="AB122" i="1"/>
  <c r="AB121" i="1"/>
  <c r="AB120" i="1"/>
  <c r="AB119" i="1"/>
  <c r="AB118" i="1"/>
  <c r="AB117" i="1"/>
  <c r="AB116" i="1"/>
  <c r="AB115" i="1"/>
  <c r="AB114" i="1"/>
  <c r="AB113" i="1"/>
  <c r="AB112" i="1"/>
  <c r="AB110" i="1"/>
  <c r="AB109" i="1"/>
  <c r="AB108" i="1"/>
  <c r="AB73" i="1" l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  <c r="AB3" i="1"/>
  <c r="M98" i="1" l="1"/>
  <c r="M97" i="1"/>
  <c r="M96" i="1"/>
  <c r="M95" i="1"/>
  <c r="M94" i="1"/>
  <c r="M93" i="1"/>
  <c r="M92" i="1"/>
  <c r="M91" i="1"/>
  <c r="M90" i="1"/>
  <c r="M89" i="1"/>
  <c r="M87" i="1"/>
  <c r="M86" i="1"/>
  <c r="M84" i="1"/>
  <c r="M83" i="1"/>
  <c r="M82" i="1"/>
  <c r="M79" i="1"/>
  <c r="M78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S98" i="1" l="1"/>
  <c r="S97" i="1"/>
  <c r="S96" i="1"/>
  <c r="S94" i="1"/>
  <c r="S93" i="1"/>
  <c r="S92" i="1"/>
  <c r="S91" i="1"/>
  <c r="S90" i="1"/>
  <c r="S89" i="1"/>
  <c r="S88" i="1"/>
  <c r="S87" i="1"/>
  <c r="S86" i="1"/>
  <c r="S84" i="1"/>
  <c r="S83" i="1"/>
  <c r="S82" i="1"/>
  <c r="S80" i="1"/>
  <c r="S79" i="1"/>
  <c r="S78" i="1"/>
  <c r="S77" i="1"/>
  <c r="S76" i="1"/>
  <c r="S75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AD98" i="1" l="1"/>
  <c r="AD97" i="1"/>
  <c r="AD96" i="1"/>
  <c r="AD94" i="1"/>
  <c r="AD93" i="1"/>
  <c r="AD92" i="1"/>
  <c r="AD91" i="1"/>
  <c r="AD90" i="1"/>
  <c r="AD89" i="1"/>
  <c r="AD88" i="1"/>
  <c r="AD87" i="1"/>
  <c r="AD86" i="1"/>
  <c r="AD84" i="1"/>
  <c r="AD83" i="1"/>
  <c r="AD82" i="1"/>
  <c r="AD80" i="1"/>
  <c r="AD78" i="1"/>
  <c r="AD73" i="1" l="1"/>
  <c r="AD71" i="1"/>
  <c r="AD70" i="1"/>
  <c r="AD69" i="1"/>
  <c r="AD68" i="1"/>
  <c r="AD67" i="1"/>
  <c r="AD66" i="1"/>
  <c r="AD65" i="1"/>
  <c r="AD64" i="1"/>
  <c r="AD63" i="1"/>
  <c r="AD61" i="1"/>
  <c r="AD60" i="1"/>
  <c r="AD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D4" i="1"/>
  <c r="AD3" i="1"/>
  <c r="E47" i="1" l="1"/>
  <c r="E46" i="1"/>
  <c r="E45" i="1"/>
  <c r="E44" i="1"/>
  <c r="E43" i="1"/>
  <c r="E42" i="1"/>
  <c r="E41" i="1"/>
  <c r="E39" i="1"/>
  <c r="E38" i="1"/>
  <c r="E37" i="1"/>
  <c r="E36" i="1"/>
  <c r="E35" i="1"/>
  <c r="E34" i="1"/>
  <c r="E33" i="1"/>
  <c r="E31" i="1"/>
  <c r="E30" i="1"/>
  <c r="E29" i="1"/>
  <c r="E28" i="1"/>
  <c r="E27" i="1"/>
  <c r="E26" i="1"/>
  <c r="E25" i="1"/>
  <c r="E23" i="1"/>
  <c r="E22" i="1"/>
  <c r="E20" i="1"/>
  <c r="E19" i="1"/>
  <c r="E18" i="1"/>
  <c r="E17" i="1"/>
  <c r="E10" i="1"/>
  <c r="E9" i="1"/>
  <c r="E8" i="1"/>
  <c r="E7" i="1"/>
  <c r="E6" i="1"/>
  <c r="E5" i="1"/>
  <c r="E4" i="1"/>
  <c r="E3" i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<sst xmlns="http://schemas.openxmlformats.org/spreadsheetml/2006/main" count="3546" uniqueCount="1063">
  <si>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</si>
  <si>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</si>
  <si>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</si>
  <si>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</si>
  <si>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</si>
  <si>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</si>
  <si>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</si>
  <si>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</si>
  <si>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</si>
  <si>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</si>
  <si>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</si>
  <si>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</si>
  <si>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</si>
  <si>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</si>
  <si>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</si>
  <si>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</si>
  <si>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</si>
  <si>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</si>
  <si>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</si>
  <si>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test007@gmail.com</t>
  </si>
  <si>
    <t>test007</t>
  </si>
  <si>
    <t>Male</t>
  </si>
  <si>
    <t>dummy address</t>
  </si>
  <si>
    <t>dummy city</t>
  </si>
  <si>
    <t>Bangladesh</t>
  </si>
  <si>
    <t>HR1</t>
  </si>
  <si>
    <t>CSE</t>
  </si>
  <si>
    <t>Android Developer</t>
  </si>
  <si>
    <t>Morning Shift</t>
  </si>
  <si>
    <t>employee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</si>
  <si>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</si>
  <si>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</si>
  <si>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</si>
  <si>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</si>
  <si>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</si>
  <si>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</si>
  <si>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</si>
  <si>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</si>
  <si>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</si>
  <si>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</si>
  <si>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</si>
  <si>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</si>
  <si>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Tes bank title</t>
  </si>
  <si>
    <t>Bank Account Number</t>
  </si>
  <si>
    <t>Bank Name</t>
  </si>
  <si>
    <t>Bank Code</t>
  </si>
  <si>
    <t>tes bank name</t>
  </si>
  <si>
    <t>tes bank code</t>
  </si>
  <si>
    <t>test bank branch</t>
  </si>
  <si>
    <t>Bank Branch</t>
  </si>
  <si>
    <t>Include Tax</t>
  </si>
  <si>
    <t>State</t>
  </si>
  <si>
    <t>dummy state</t>
  </si>
  <si>
    <t>January-2023</t>
  </si>
  <si>
    <t>Include Bpjs Tk</t>
  </si>
  <si>
    <t>Include Bpjs Kes</t>
  </si>
  <si>
    <t>last</t>
  </si>
  <si>
    <t>testusername</t>
  </si>
  <si>
    <t>2023-01-24</t>
  </si>
  <si>
    <t>2000-01-24</t>
  </si>
  <si>
    <t>first</t>
  </si>
  <si>
    <t>AA000001</t>
  </si>
  <si>
    <t>SUHARMAN</t>
  </si>
  <si>
    <t>HENDRA KESUMA</t>
  </si>
  <si>
    <t>HERIYANTO</t>
  </si>
  <si>
    <t>EDWARD</t>
  </si>
  <si>
    <t>SOFYAN HADI</t>
  </si>
  <si>
    <t>DODI PUTRA</t>
  </si>
  <si>
    <t>AHMAD YANTO</t>
  </si>
  <si>
    <t>ADITYAWARMAN</t>
  </si>
  <si>
    <t>ADEK KURNIAWAN</t>
  </si>
  <si>
    <t>NOVIA EVITA</t>
  </si>
  <si>
    <t>NAZWIL</t>
  </si>
  <si>
    <t>HENDRA MARYA</t>
  </si>
  <si>
    <t>JUMNIA</t>
  </si>
  <si>
    <t>RIO EVANO BESTYN ME</t>
  </si>
  <si>
    <t>AHDI ILHAMDA</t>
  </si>
  <si>
    <t>RIANANTO</t>
  </si>
  <si>
    <t>HIJRAH FIRDAUS</t>
  </si>
  <si>
    <t>ELMI KURNIADI</t>
  </si>
  <si>
    <t>AFRIZHAL RUFIANDHI</t>
  </si>
  <si>
    <t>AFRIANTO</t>
  </si>
  <si>
    <t>TAFSIR</t>
  </si>
  <si>
    <t>HERRY MARYA</t>
  </si>
  <si>
    <t>GERI MEXON</t>
  </si>
  <si>
    <t>AMRI</t>
  </si>
  <si>
    <t>ZOEL ADHA</t>
  </si>
  <si>
    <t>JULIARTO</t>
  </si>
  <si>
    <t>AL AMIN</t>
  </si>
  <si>
    <t>HENDRA YOS</t>
  </si>
  <si>
    <t>AFRIZAL</t>
  </si>
  <si>
    <t>MUHAMAD YUDISTIRA</t>
  </si>
  <si>
    <t>BUDI MURSAL</t>
  </si>
  <si>
    <t>SAMBANG</t>
  </si>
  <si>
    <t>YEKI FATRA</t>
  </si>
  <si>
    <t>ELMON ISRULYZA</t>
  </si>
  <si>
    <t>GUSTI PUTRA</t>
  </si>
  <si>
    <t>SISWANTO</t>
  </si>
  <si>
    <t>MUJIONO</t>
  </si>
  <si>
    <t>MUHAMMAD ROLLY WANENI</t>
  </si>
  <si>
    <t>IMEL CHANIAGO</t>
  </si>
  <si>
    <t>ANTOS MIRAL</t>
  </si>
  <si>
    <t>RIFKI</t>
  </si>
  <si>
    <t>DEDE PUTRA</t>
  </si>
  <si>
    <t>HERI IRAWAN</t>
  </si>
  <si>
    <t>SARYUNI</t>
  </si>
  <si>
    <t>RIDOAN SALEH</t>
  </si>
  <si>
    <t>ERY JONNI SIREGAR</t>
  </si>
  <si>
    <t>TENNIL PRATAMA ME</t>
  </si>
  <si>
    <t>VIKI RIYANDA</t>
  </si>
  <si>
    <t>IDRIAL FIANTO</t>
  </si>
  <si>
    <t>MUSTAM</t>
  </si>
  <si>
    <t>ANOFRIANDI</t>
  </si>
  <si>
    <t>RENO MAIYANDI</t>
  </si>
  <si>
    <t>YULIA HENDRA</t>
  </si>
  <si>
    <t>JHONNI ADI</t>
  </si>
  <si>
    <t>ADE SAPUTRA</t>
  </si>
  <si>
    <t>RAINATA REZI</t>
  </si>
  <si>
    <t>HADI SUWANDA</t>
  </si>
  <si>
    <t>MUHAMMAD QODRI</t>
  </si>
  <si>
    <t>MIRZA WULAN AHMAD</t>
  </si>
  <si>
    <t>RAYHAN FELIZIO AL KHALFANI</t>
  </si>
  <si>
    <t>FERRY SUSENDRA</t>
  </si>
  <si>
    <t>M.FADHLAN</t>
  </si>
  <si>
    <t>JUFRIYANTO</t>
  </si>
  <si>
    <t>M.AMIN</t>
  </si>
  <si>
    <t>LANGGENG JEFRINDA</t>
  </si>
  <si>
    <t>MEIYANA DWI ASTARI</t>
  </si>
  <si>
    <t>M.RIDHO PERDANA</t>
  </si>
  <si>
    <t>FAJAR ULUL AZMI</t>
  </si>
  <si>
    <t>M.RIDWAN</t>
  </si>
  <si>
    <t>ARTERIO ABYAN</t>
  </si>
  <si>
    <t>M.AGUSTUS CAESAR</t>
  </si>
  <si>
    <t>AD00006</t>
  </si>
  <si>
    <t>AD00007</t>
  </si>
  <si>
    <t>AD00008</t>
  </si>
  <si>
    <t>AD00030</t>
  </si>
  <si>
    <t>AD00031</t>
  </si>
  <si>
    <t>AD00009</t>
  </si>
  <si>
    <t>AD00010</t>
  </si>
  <si>
    <t>AD00011</t>
  </si>
  <si>
    <t>AD00079</t>
  </si>
  <si>
    <t>AD00002</t>
  </si>
  <si>
    <t>AD00003</t>
  </si>
  <si>
    <t>AD00004</t>
  </si>
  <si>
    <t>AD00090</t>
  </si>
  <si>
    <t>AD00014</t>
  </si>
  <si>
    <t>AD00016</t>
  </si>
  <si>
    <t>AD00017</t>
  </si>
  <si>
    <t>AD00018</t>
  </si>
  <si>
    <t>AD00019</t>
  </si>
  <si>
    <t>AD00020</t>
  </si>
  <si>
    <t>AD00022</t>
  </si>
  <si>
    <t>AD00023</t>
  </si>
  <si>
    <t>AD00024</t>
  </si>
  <si>
    <t>AD00025</t>
  </si>
  <si>
    <t>AD00026</t>
  </si>
  <si>
    <t>AD00027</t>
  </si>
  <si>
    <t>AD00032</t>
  </si>
  <si>
    <t>AD00033</t>
  </si>
  <si>
    <t>AD00034</t>
  </si>
  <si>
    <t>AD00035</t>
  </si>
  <si>
    <t>AD00036</t>
  </si>
  <si>
    <t>AD00038</t>
  </si>
  <si>
    <t>AD00042</t>
  </si>
  <si>
    <t>AD00046</t>
  </si>
  <si>
    <t>AD00048</t>
  </si>
  <si>
    <t>AD00049</t>
  </si>
  <si>
    <t>AD00052</t>
  </si>
  <si>
    <t>AD00053</t>
  </si>
  <si>
    <t>AD00058</t>
  </si>
  <si>
    <t>AD00059</t>
  </si>
  <si>
    <t>AD00060</t>
  </si>
  <si>
    <t>AD00061</t>
  </si>
  <si>
    <t>AD00062</t>
  </si>
  <si>
    <t>AD00063</t>
  </si>
  <si>
    <t>AD00064</t>
  </si>
  <si>
    <t>AD00066</t>
  </si>
  <si>
    <t>AD00068</t>
  </si>
  <si>
    <t>AD00069</t>
  </si>
  <si>
    <t>AD00070</t>
  </si>
  <si>
    <t>AD00072</t>
  </si>
  <si>
    <t>AD00073</t>
  </si>
  <si>
    <t>AD00074</t>
  </si>
  <si>
    <t>AD00075</t>
  </si>
  <si>
    <t>AD00077</t>
  </si>
  <si>
    <t>AD00096</t>
  </si>
  <si>
    <t>AD00097</t>
  </si>
  <si>
    <t>AD00078</t>
  </si>
  <si>
    <t>AD00098</t>
  </si>
  <si>
    <t>AD00099</t>
  </si>
  <si>
    <t>AD00100</t>
  </si>
  <si>
    <t>AD00103</t>
  </si>
  <si>
    <t>AD00106</t>
  </si>
  <si>
    <t>AD00107</t>
  </si>
  <si>
    <t>AD00108</t>
  </si>
  <si>
    <t>AD00110</t>
  </si>
  <si>
    <t>AD00226</t>
  </si>
  <si>
    <t>AD00214</t>
  </si>
  <si>
    <t>AD00221</t>
  </si>
  <si>
    <t>AD00231</t>
  </si>
  <si>
    <t>AD00233</t>
  </si>
  <si>
    <t>AD00234</t>
  </si>
  <si>
    <t>AD00244</t>
  </si>
  <si>
    <t>Female</t>
  </si>
  <si>
    <t>1403095511744970</t>
  </si>
  <si>
    <t>1403090910721880</t>
  </si>
  <si>
    <t>1403090103710005</t>
  </si>
  <si>
    <t>1403090803750002</t>
  </si>
  <si>
    <t>1403093006668990</t>
  </si>
  <si>
    <t>1371110903890002</t>
  </si>
  <si>
    <t>1403091504730011</t>
  </si>
  <si>
    <t>1403090606791695</t>
  </si>
  <si>
    <t>1403090911885545</t>
  </si>
  <si>
    <t>1403093101942945</t>
  </si>
  <si>
    <t>1403091305860006</t>
  </si>
  <si>
    <t>1371111611840006</t>
  </si>
  <si>
    <t>1471050701920002</t>
  </si>
  <si>
    <t>1403090101691460</t>
  </si>
  <si>
    <t>1409011407850000</t>
  </si>
  <si>
    <t>1403092211910001</t>
  </si>
  <si>
    <t>1403091705960009</t>
  </si>
  <si>
    <t>1307050307820003</t>
  </si>
  <si>
    <t>1408040501890001</t>
  </si>
  <si>
    <t>1408040407880001</t>
  </si>
  <si>
    <t>1403091707870006</t>
  </si>
  <si>
    <t>1403091706730004</t>
  </si>
  <si>
    <t>1403092402990001</t>
  </si>
  <si>
    <t>1611020608930004</t>
  </si>
  <si>
    <t>1403093108008152</t>
  </si>
  <si>
    <t>1374020702700001</t>
  </si>
  <si>
    <t>1403092406020008</t>
  </si>
  <si>
    <t>3315161106930004</t>
  </si>
  <si>
    <t>1403091906720005</t>
  </si>
  <si>
    <t>1403092206020236</t>
  </si>
  <si>
    <t>1403096005990000</t>
  </si>
  <si>
    <t>'147111060000000</t>
  </si>
  <si>
    <t>1403091703970004</t>
  </si>
  <si>
    <t>1403092810970005</t>
  </si>
  <si>
    <t>'1611020610040003</t>
  </si>
  <si>
    <t>1409020808980001</t>
  </si>
  <si>
    <t>Adithia Perkasa</t>
  </si>
  <si>
    <t>Adlin Ahmad</t>
  </si>
  <si>
    <t>Adrinal</t>
  </si>
  <si>
    <t>Alkudri</t>
  </si>
  <si>
    <t>Andreas Sibuea</t>
  </si>
  <si>
    <t>Budi Wahyudi</t>
  </si>
  <si>
    <t>Dedy Ritwan Simanungkalit</t>
  </si>
  <si>
    <t>Febri Pratama</t>
  </si>
  <si>
    <t>Feri Henrico</t>
  </si>
  <si>
    <t>Firdaus</t>
  </si>
  <si>
    <t>Gusri</t>
  </si>
  <si>
    <t>Hendri</t>
  </si>
  <si>
    <t>Hendri Marpaung</t>
  </si>
  <si>
    <t>Hongma Girsang</t>
  </si>
  <si>
    <t>Hotman Martua.S</t>
  </si>
  <si>
    <t>Jekson</t>
  </si>
  <si>
    <t>Junaidi</t>
  </si>
  <si>
    <t>Medriadi</t>
  </si>
  <si>
    <t>Nofri</t>
  </si>
  <si>
    <t>Nofri Andri</t>
  </si>
  <si>
    <t>Roy Lesmana</t>
  </si>
  <si>
    <t>Syafrizal</t>
  </si>
  <si>
    <t>Tarso</t>
  </si>
  <si>
    <t>Usrizal</t>
  </si>
  <si>
    <t>Zulfahmi</t>
  </si>
  <si>
    <t>Fitri Rahma Yeni</t>
  </si>
  <si>
    <t>Brory Ramantika</t>
  </si>
  <si>
    <t>Jonatan Sitompul</t>
  </si>
  <si>
    <t>1312032404781005</t>
  </si>
  <si>
    <t>1403090901820007</t>
  </si>
  <si>
    <t>1403091003770001</t>
  </si>
  <si>
    <t>1403091308745307</t>
  </si>
  <si>
    <t>1271180310800002</t>
  </si>
  <si>
    <t>1403090809770004</t>
  </si>
  <si>
    <t>1403132509923842</t>
  </si>
  <si>
    <t>1403091302978155</t>
  </si>
  <si>
    <t>1403091002829617</t>
  </si>
  <si>
    <t>1306082208910001</t>
  </si>
  <si>
    <t>1403091208720002</t>
  </si>
  <si>
    <t>1403092210666392</t>
  </si>
  <si>
    <t>1403092211870001</t>
  </si>
  <si>
    <t>1211021408910004</t>
  </si>
  <si>
    <t>1403090112680004</t>
  </si>
  <si>
    <t>1403092209853264</t>
  </si>
  <si>
    <t>1377011701840001</t>
  </si>
  <si>
    <t>1403091206690216</t>
  </si>
  <si>
    <t>1403093011780004</t>
  </si>
  <si>
    <t>1403091211760004</t>
  </si>
  <si>
    <t>1403091108010009</t>
  </si>
  <si>
    <t>1403090105020002</t>
  </si>
  <si>
    <t>1403093012690006</t>
  </si>
  <si>
    <t>1306081202890001</t>
  </si>
  <si>
    <t>1407130505900001</t>
  </si>
  <si>
    <t>1403095606937868</t>
  </si>
  <si>
    <t>1403092506780001</t>
  </si>
  <si>
    <t>1403090201040004</t>
  </si>
  <si>
    <t>MUHAMMAD DAHLAN</t>
  </si>
  <si>
    <t>BUDI PURNAMA</t>
  </si>
  <si>
    <t>PRAWOTO</t>
  </si>
  <si>
    <t>RENO PETRA</t>
  </si>
  <si>
    <t>DERI APRIANTO</t>
  </si>
  <si>
    <t>SISKA ELVIANA</t>
  </si>
  <si>
    <t>POBISAR</t>
  </si>
  <si>
    <t>JAILANI</t>
  </si>
  <si>
    <t>SUWARYO</t>
  </si>
  <si>
    <t>MARADONAL</t>
  </si>
  <si>
    <t>BENISA PUTRA</t>
  </si>
  <si>
    <t>MOHAMAD SADIK</t>
  </si>
  <si>
    <t>NGADI BASUKI</t>
  </si>
  <si>
    <t>MUNAWIR</t>
  </si>
  <si>
    <t>KHAIRUL SAPUTRA</t>
  </si>
  <si>
    <t>ISWANUDIN</t>
  </si>
  <si>
    <t>AD00085</t>
  </si>
  <si>
    <t>AD00086</t>
  </si>
  <si>
    <t>AD00087</t>
  </si>
  <si>
    <t>AD00081</t>
  </si>
  <si>
    <t>AD00080</t>
  </si>
  <si>
    <t>AD00001</t>
  </si>
  <si>
    <t>AD00084</t>
  </si>
  <si>
    <t>AD00083</t>
  </si>
  <si>
    <t>AD00088</t>
  </si>
  <si>
    <t>AD00091</t>
  </si>
  <si>
    <t>AD00089</t>
  </si>
  <si>
    <t>AD00094</t>
  </si>
  <si>
    <t>AD00092</t>
  </si>
  <si>
    <t>AD00093</t>
  </si>
  <si>
    <t>AD00095</t>
  </si>
  <si>
    <t>AD00105</t>
  </si>
  <si>
    <t>1403090203754787</t>
  </si>
  <si>
    <t>1472031110730021</t>
  </si>
  <si>
    <t>1403091812637321</t>
  </si>
  <si>
    <t>1403090901790856</t>
  </si>
  <si>
    <t>1409011801900001</t>
  </si>
  <si>
    <t>1403095601850004</t>
  </si>
  <si>
    <t>1471072404760061</t>
  </si>
  <si>
    <t>1408102812800002</t>
  </si>
  <si>
    <t>1403091010730001</t>
  </si>
  <si>
    <t>1408042306850002</t>
  </si>
  <si>
    <t>'1307112101860000</t>
  </si>
  <si>
    <t>1403090902832098</t>
  </si>
  <si>
    <t>1403092404840009</t>
  </si>
  <si>
    <t>3573041701830009</t>
  </si>
  <si>
    <t>1403092510960006</t>
  </si>
  <si>
    <t>1376042901820000</t>
  </si>
  <si>
    <t>081296091501</t>
  </si>
  <si>
    <t>081365253854</t>
  </si>
  <si>
    <t>082174107553</t>
  </si>
  <si>
    <t>082169158099</t>
  </si>
  <si>
    <t>'085271515545</t>
  </si>
  <si>
    <t>082172606852</t>
  </si>
  <si>
    <t>081365606254</t>
  </si>
  <si>
    <t>081261010031</t>
  </si>
  <si>
    <t>08117584508</t>
  </si>
  <si>
    <t>08127615737</t>
  </si>
  <si>
    <t>081365670350</t>
  </si>
  <si>
    <t>'081365667469</t>
  </si>
  <si>
    <t>081371749160</t>
  </si>
  <si>
    <t>082236221989</t>
  </si>
  <si>
    <t>085265531591</t>
  </si>
  <si>
    <t>085271950527</t>
  </si>
  <si>
    <t>082386287280</t>
  </si>
  <si>
    <t>082386862906</t>
  </si>
  <si>
    <t>082268640176</t>
  </si>
  <si>
    <t>081371947802</t>
  </si>
  <si>
    <t>081263304000</t>
  </si>
  <si>
    <t>081371137160</t>
  </si>
  <si>
    <t>081277628577</t>
  </si>
  <si>
    <t>081378233376</t>
  </si>
  <si>
    <t>082381810008</t>
  </si>
  <si>
    <t>08126847442</t>
  </si>
  <si>
    <t>085265404966</t>
  </si>
  <si>
    <t>081261979592</t>
  </si>
  <si>
    <t>082288045197</t>
  </si>
  <si>
    <t>082195666201</t>
  </si>
  <si>
    <t>085263015441</t>
  </si>
  <si>
    <t>082387708085</t>
  </si>
  <si>
    <t>082268808866</t>
  </si>
  <si>
    <t>082283172164</t>
  </si>
  <si>
    <t>085384628386</t>
  </si>
  <si>
    <t>081365461824</t>
  </si>
  <si>
    <t>085265271955</t>
  </si>
  <si>
    <t>082387758224</t>
  </si>
  <si>
    <t>081371619811</t>
  </si>
  <si>
    <t>08126744704</t>
  </si>
  <si>
    <t>082169128760</t>
  </si>
  <si>
    <t>081276515585</t>
  </si>
  <si>
    <t>085271117896</t>
  </si>
  <si>
    <t>081277424399</t>
  </si>
  <si>
    <t>081275187797</t>
  </si>
  <si>
    <t>081266089166</t>
  </si>
  <si>
    <t>082284658468</t>
  </si>
  <si>
    <t>081371010211</t>
  </si>
  <si>
    <t>081378519164</t>
  </si>
  <si>
    <t>085363020014</t>
  </si>
  <si>
    <t>085364593673</t>
  </si>
  <si>
    <t>082170083628</t>
  </si>
  <si>
    <t>085326619297</t>
  </si>
  <si>
    <t>081378062541</t>
  </si>
  <si>
    <t>085265783895</t>
  </si>
  <si>
    <t>085375685754</t>
  </si>
  <si>
    <t>08127661036</t>
  </si>
  <si>
    <t>082283558924</t>
  </si>
  <si>
    <t>082283772985</t>
  </si>
  <si>
    <t>082217195356</t>
  </si>
  <si>
    <t>081266888855</t>
  </si>
  <si>
    <t>085283731208</t>
  </si>
  <si>
    <t>082384739345</t>
  </si>
  <si>
    <t>082283919237</t>
  </si>
  <si>
    <t>082288804246</t>
  </si>
  <si>
    <t>082260946751</t>
  </si>
  <si>
    <t>08117511246</t>
  </si>
  <si>
    <t>082385555218</t>
  </si>
  <si>
    <t>082386359727</t>
  </si>
  <si>
    <t>081275644930</t>
  </si>
  <si>
    <t>081267586025</t>
  </si>
  <si>
    <t>081222131262</t>
  </si>
  <si>
    <t>081270679782</t>
  </si>
  <si>
    <t>081378807644</t>
  </si>
  <si>
    <t>081276101225</t>
  </si>
  <si>
    <t>081275254224</t>
  </si>
  <si>
    <t>081378900193</t>
  </si>
  <si>
    <t>082288427498</t>
  </si>
  <si>
    <t>085215178048</t>
  </si>
  <si>
    <t>082170777120</t>
  </si>
  <si>
    <t>085278066970</t>
  </si>
  <si>
    <t>081365636160</t>
  </si>
  <si>
    <t>082171791029</t>
  </si>
  <si>
    <t>081378782397</t>
  </si>
  <si>
    <t>081262929291</t>
  </si>
  <si>
    <t>081365641953</t>
  </si>
  <si>
    <t>;082387033650</t>
  </si>
  <si>
    <t>;085363197575</t>
  </si>
  <si>
    <t>082387521112</t>
  </si>
  <si>
    <t>085271780713</t>
  </si>
  <si>
    <t>082386312430</t>
  </si>
  <si>
    <t>082381704101</t>
  </si>
  <si>
    <t>082268193650</t>
  </si>
  <si>
    <t>08126865001</t>
  </si>
  <si>
    <t>085274713678</t>
  </si>
  <si>
    <t>082169263477</t>
  </si>
  <si>
    <t>082285013366</t>
  </si>
  <si>
    <t>085265620059</t>
  </si>
  <si>
    <t>085264006802</t>
  </si>
  <si>
    <t>081372818114</t>
  </si>
  <si>
    <t>081228971461</t>
  </si>
  <si>
    <t>081371971626</t>
  </si>
  <si>
    <t>081371779037</t>
  </si>
  <si>
    <t>082217707657</t>
  </si>
  <si>
    <t>081374947426</t>
  </si>
  <si>
    <t>081371316509</t>
  </si>
  <si>
    <t>085271144667</t>
  </si>
  <si>
    <t>081277203829</t>
  </si>
  <si>
    <t>085265292977</t>
  </si>
  <si>
    <t>085263343708</t>
  </si>
  <si>
    <t>085271029612</t>
  </si>
  <si>
    <t>082287515968</t>
  </si>
  <si>
    <t>081365911005</t>
  </si>
  <si>
    <t>085374888312</t>
  </si>
  <si>
    <t>Duri</t>
  </si>
  <si>
    <t>Indonesia</t>
  </si>
  <si>
    <t>Married</t>
  </si>
  <si>
    <t>SIngle</t>
  </si>
  <si>
    <t>Timas Suplindo</t>
  </si>
  <si>
    <t>Mandiri</t>
  </si>
  <si>
    <t>008</t>
  </si>
  <si>
    <t>1120018866272</t>
  </si>
  <si>
    <t>AD00242</t>
  </si>
  <si>
    <t>AD00230</t>
  </si>
  <si>
    <t>AD00239</t>
  </si>
  <si>
    <t>AD00241</t>
  </si>
  <si>
    <t>AD00050</t>
  </si>
  <si>
    <t>AD00045</t>
  </si>
  <si>
    <t>AD00238</t>
  </si>
  <si>
    <t>AD00076</t>
  </si>
  <si>
    <t>AD00015</t>
  </si>
  <si>
    <t>AD00047</t>
  </si>
  <si>
    <t>AD00237</t>
  </si>
  <si>
    <t>AD00012</t>
  </si>
  <si>
    <t>AD00056</t>
  </si>
  <si>
    <t>AD00028</t>
  </si>
  <si>
    <t>AD00037</t>
  </si>
  <si>
    <t>AD00044</t>
  </si>
  <si>
    <t>AD00021</t>
  </si>
  <si>
    <t>AD00104</t>
  </si>
  <si>
    <t>AD00040</t>
  </si>
  <si>
    <t>AD00101</t>
  </si>
  <si>
    <t>AD00240</t>
  </si>
  <si>
    <t>AD00005</t>
  </si>
  <si>
    <t>AD00057</t>
  </si>
  <si>
    <t>AD00065</t>
  </si>
  <si>
    <t>AD00228</t>
  </si>
  <si>
    <t>AD00227</t>
  </si>
  <si>
    <t>AD00247</t>
  </si>
  <si>
    <t>1720004513307</t>
  </si>
  <si>
    <t>1720003912229</t>
  </si>
  <si>
    <t>1100010620950</t>
  </si>
  <si>
    <t>1080010920545</t>
  </si>
  <si>
    <t>1720004508265</t>
  </si>
  <si>
    <t>1720000626707</t>
  </si>
  <si>
    <t>1720004516870</t>
  </si>
  <si>
    <t>1720004516862</t>
  </si>
  <si>
    <t>1720003193895</t>
  </si>
  <si>
    <t>-</t>
  </si>
  <si>
    <t>Supervisor</t>
  </si>
  <si>
    <t>HES Officer</t>
  </si>
  <si>
    <t>Area Manager</t>
  </si>
  <si>
    <t>HR&amp;GA</t>
  </si>
  <si>
    <t>Transport</t>
  </si>
  <si>
    <t>Logistik</t>
  </si>
  <si>
    <t>Engineer</t>
  </si>
  <si>
    <t>Helper</t>
  </si>
  <si>
    <t>Dispatcher</t>
  </si>
  <si>
    <t>Mekanik</t>
  </si>
  <si>
    <t>Foco Operator</t>
  </si>
  <si>
    <t>Swamper</t>
  </si>
  <si>
    <t>Driver primemover</t>
  </si>
  <si>
    <t>Rigger</t>
  </si>
  <si>
    <t>Bus crew</t>
  </si>
  <si>
    <t>Operator Foam</t>
  </si>
  <si>
    <t>Fuelman</t>
  </si>
  <si>
    <t>Jonitor</t>
  </si>
  <si>
    <t>Invoicing</t>
  </si>
  <si>
    <t>HSSE Coord</t>
  </si>
  <si>
    <t>Coord.Transport</t>
  </si>
  <si>
    <t>Coordinator Facility</t>
  </si>
  <si>
    <t>Warehouse</t>
  </si>
  <si>
    <t>Bus Dev</t>
  </si>
  <si>
    <t>Finance</t>
  </si>
  <si>
    <t>Head Mekanik</t>
  </si>
  <si>
    <t>Driver</t>
  </si>
  <si>
    <t>Foreman</t>
  </si>
  <si>
    <t>Electric</t>
  </si>
  <si>
    <t>Welder</t>
  </si>
  <si>
    <t>Painting</t>
  </si>
  <si>
    <t>Admin WH</t>
  </si>
  <si>
    <t>1720004315521</t>
  </si>
  <si>
    <t>TK0</t>
  </si>
  <si>
    <t>K3</t>
  </si>
  <si>
    <t>K2</t>
  </si>
  <si>
    <t>K1</t>
  </si>
  <si>
    <t>K0</t>
  </si>
  <si>
    <t>Dedi Devis</t>
  </si>
  <si>
    <t>Suriyanto</t>
  </si>
  <si>
    <t>Rudi Firmansyah Adim</t>
  </si>
  <si>
    <t>Ariandi</t>
  </si>
  <si>
    <t>Faisal</t>
  </si>
  <si>
    <t>Jl.Siaga II  km.4 Kulim</t>
  </si>
  <si>
    <t>AFFAN JUNAIDI SYAMSUNA</t>
  </si>
  <si>
    <t>AD00112</t>
  </si>
  <si>
    <t>1403092306725326</t>
  </si>
  <si>
    <t>12 Oktober 2022</t>
  </si>
  <si>
    <t>081266386627</t>
  </si>
  <si>
    <t>TIMAS SUPLINDO</t>
  </si>
  <si>
    <t>LEADER</t>
  </si>
  <si>
    <t>HERY PRASETYO</t>
  </si>
  <si>
    <t>AD00113</t>
  </si>
  <si>
    <t>1403091109750003</t>
  </si>
  <si>
    <t>081268009237</t>
  </si>
  <si>
    <t>MAST LEADER</t>
  </si>
  <si>
    <t>SUJARWADI</t>
  </si>
  <si>
    <t>AD00114</t>
  </si>
  <si>
    <t>1403090506800014</t>
  </si>
  <si>
    <t>081268238222</t>
  </si>
  <si>
    <t>SYAFRIAL</t>
  </si>
  <si>
    <t>AD00115</t>
  </si>
  <si>
    <t>1409020204650001</t>
  </si>
  <si>
    <t>08126841308</t>
  </si>
  <si>
    <t>COORDINATOR</t>
  </si>
  <si>
    <t>JENAIDI</t>
  </si>
  <si>
    <t>AD00116</t>
  </si>
  <si>
    <t>1403090605753722</t>
  </si>
  <si>
    <t>081268747231</t>
  </si>
  <si>
    <t>YOSE HENDRA</t>
  </si>
  <si>
    <t>AD00124</t>
  </si>
  <si>
    <t>140309075730007</t>
  </si>
  <si>
    <t>085355749659</t>
  </si>
  <si>
    <t>RAFIAN HENDRI</t>
  </si>
  <si>
    <t>AD00126</t>
  </si>
  <si>
    <t>1403091012700008</t>
  </si>
  <si>
    <t>08126815553</t>
  </si>
  <si>
    <t>BASYUDI</t>
  </si>
  <si>
    <t>AD00118</t>
  </si>
  <si>
    <t>14030907097004133</t>
  </si>
  <si>
    <t>081378807654</t>
  </si>
  <si>
    <t>BONIRAN</t>
  </si>
  <si>
    <t>AD00119</t>
  </si>
  <si>
    <t>1403092902760542</t>
  </si>
  <si>
    <t>05376566295</t>
  </si>
  <si>
    <t>RAFFLES.M</t>
  </si>
  <si>
    <t>AD00120</t>
  </si>
  <si>
    <t>1403091602708127</t>
  </si>
  <si>
    <t>081275474908</t>
  </si>
  <si>
    <t>EFENDI</t>
  </si>
  <si>
    <t>AD00122</t>
  </si>
  <si>
    <t>1403091004694990</t>
  </si>
  <si>
    <t>081365570457</t>
  </si>
  <si>
    <t>ALI AMRIN</t>
  </si>
  <si>
    <t>AD00123</t>
  </si>
  <si>
    <t>1403090101696568</t>
  </si>
  <si>
    <t>081383039443</t>
  </si>
  <si>
    <t>AMRIZAL. B</t>
  </si>
  <si>
    <t>AD00121</t>
  </si>
  <si>
    <t>1403131511690000</t>
  </si>
  <si>
    <t>08127677285</t>
  </si>
  <si>
    <t>ZAINUL ARIFIN</t>
  </si>
  <si>
    <t>AD00117</t>
  </si>
  <si>
    <t>1403090712710004</t>
  </si>
  <si>
    <t>085216098724</t>
  </si>
  <si>
    <t>EFDAL YUDA</t>
  </si>
  <si>
    <t>AD00125</t>
  </si>
  <si>
    <t>1471120301670040</t>
  </si>
  <si>
    <t>03 Januari 1967</t>
  </si>
  <si>
    <t>081268626845</t>
  </si>
  <si>
    <t>YASIR ZEIN</t>
  </si>
  <si>
    <t>AD00127</t>
  </si>
  <si>
    <t>1403090206690008</t>
  </si>
  <si>
    <t>082390247408</t>
  </si>
  <si>
    <t>OPERATOR</t>
  </si>
  <si>
    <t>RIDWAN</t>
  </si>
  <si>
    <t>AD00128</t>
  </si>
  <si>
    <t>1403091305690007</t>
  </si>
  <si>
    <t>082388850384</t>
  </si>
  <si>
    <t>ANDI SAHPUTRA</t>
  </si>
  <si>
    <t>AD00129</t>
  </si>
  <si>
    <t>14030909097900019</t>
  </si>
  <si>
    <t>081266867619 / 089635562094</t>
  </si>
  <si>
    <t>ARIS WANDI</t>
  </si>
  <si>
    <t>AD00132</t>
  </si>
  <si>
    <t>1403091308750011</t>
  </si>
  <si>
    <t>081371010357</t>
  </si>
  <si>
    <t>IMAM CANDRA</t>
  </si>
  <si>
    <t>AD00143</t>
  </si>
  <si>
    <t>1403090401692579</t>
  </si>
  <si>
    <t>082217402613</t>
  </si>
  <si>
    <t>DONNY ANGGI</t>
  </si>
  <si>
    <t>AD00130</t>
  </si>
  <si>
    <t>1371110406940004</t>
  </si>
  <si>
    <t>082381926438</t>
  </si>
  <si>
    <t>AFRIANDI</t>
  </si>
  <si>
    <t>AD00133</t>
  </si>
  <si>
    <t>1403091802747038</t>
  </si>
  <si>
    <t>081371347776</t>
  </si>
  <si>
    <t>NOFRIZAL</t>
  </si>
  <si>
    <t>AD00134</t>
  </si>
  <si>
    <t>082122317941</t>
  </si>
  <si>
    <t>ULIL AMRI</t>
  </si>
  <si>
    <t>AD00135</t>
  </si>
  <si>
    <t>1403091808740003</t>
  </si>
  <si>
    <t>082284161137</t>
  </si>
  <si>
    <t>M. HAFIS</t>
  </si>
  <si>
    <t>AD00136</t>
  </si>
  <si>
    <t>1403090809950010</t>
  </si>
  <si>
    <t>082386312287</t>
  </si>
  <si>
    <t>MUHAMMAD SELAMET HARIYADI</t>
  </si>
  <si>
    <t>AD00137</t>
  </si>
  <si>
    <t>1205192708870003</t>
  </si>
  <si>
    <t>08126775430</t>
  </si>
  <si>
    <t>ISMAIL MARZUKI</t>
  </si>
  <si>
    <t>AD00138</t>
  </si>
  <si>
    <t>1403091904960008</t>
  </si>
  <si>
    <t>081364942419</t>
  </si>
  <si>
    <t>FERNANDES SAMUEL</t>
  </si>
  <si>
    <t>AD00139</t>
  </si>
  <si>
    <t>1403090705990017</t>
  </si>
  <si>
    <t>081266477112</t>
  </si>
  <si>
    <t>SUBHAN FAYLANI</t>
  </si>
  <si>
    <t>AD00140</t>
  </si>
  <si>
    <t>1403090407872712</t>
  </si>
  <si>
    <t>082171240682</t>
  </si>
  <si>
    <t>RAMADANI PUTRA</t>
  </si>
  <si>
    <t>AD00141</t>
  </si>
  <si>
    <t>1403092203930001</t>
  </si>
  <si>
    <t>22 Maret 1993</t>
  </si>
  <si>
    <t>082169404750</t>
  </si>
  <si>
    <t>MARDIZAL</t>
  </si>
  <si>
    <t>AD00142</t>
  </si>
  <si>
    <t>1403091103780003</t>
  </si>
  <si>
    <t>11 Maret 1978</t>
  </si>
  <si>
    <t>081276568034</t>
  </si>
  <si>
    <t>ZULKIFLI</t>
  </si>
  <si>
    <t>AD00131</t>
  </si>
  <si>
    <t>1403090211700001</t>
  </si>
  <si>
    <t>082171334333</t>
  </si>
  <si>
    <t>JANSEN HAMONANGAN SIMAMORA</t>
  </si>
  <si>
    <t>AD00219</t>
  </si>
  <si>
    <t>1271031704880001</t>
  </si>
  <si>
    <t>17 April 199817</t>
  </si>
  <si>
    <t>082168078985</t>
  </si>
  <si>
    <t>RUDI INDRA JAYA</t>
  </si>
  <si>
    <t>AD00222</t>
  </si>
  <si>
    <t>403092404750011</t>
  </si>
  <si>
    <t>082171857686</t>
  </si>
  <si>
    <t>ANDRI SETYA SUBRATA</t>
  </si>
  <si>
    <t>AD00218</t>
  </si>
  <si>
    <t>1471031704860001</t>
  </si>
  <si>
    <t>17 Juni 1980</t>
  </si>
  <si>
    <t>081315479967</t>
  </si>
  <si>
    <t>PAMP OPERATOR</t>
  </si>
  <si>
    <t>NURUL HUDA</t>
  </si>
  <si>
    <t>AD00145</t>
  </si>
  <si>
    <t>1407031810780002</t>
  </si>
  <si>
    <t>085364066669</t>
  </si>
  <si>
    <t>MON EFRIZAL</t>
  </si>
  <si>
    <t>AD00147</t>
  </si>
  <si>
    <t>1403091206743058</t>
  </si>
  <si>
    <t>085278977148</t>
  </si>
  <si>
    <t>FOCO OPERATOR</t>
  </si>
  <si>
    <t>ASRA</t>
  </si>
  <si>
    <t>AD00225</t>
  </si>
  <si>
    <t>GUS IRWANTO</t>
  </si>
  <si>
    <t>AD00148</t>
  </si>
  <si>
    <t>1403090108740217</t>
  </si>
  <si>
    <t>085265731351</t>
  </si>
  <si>
    <t>SARMIDEN BUTAR BUTAR</t>
  </si>
  <si>
    <t>AD00149</t>
  </si>
  <si>
    <t>1407102206730001</t>
  </si>
  <si>
    <t>082335038351</t>
  </si>
  <si>
    <t>YURI ANDRIAN</t>
  </si>
  <si>
    <t>AD00150</t>
  </si>
  <si>
    <t>1471040902840021</t>
  </si>
  <si>
    <t>081378490090 / 082369409003</t>
  </si>
  <si>
    <t>NASWANDI</t>
  </si>
  <si>
    <t>AD00146</t>
  </si>
  <si>
    <t>1403090409660034</t>
  </si>
  <si>
    <t>081371426691</t>
  </si>
  <si>
    <t>OKI SATRIA</t>
  </si>
  <si>
    <t>AD00152</t>
  </si>
  <si>
    <t>1403091405920006</t>
  </si>
  <si>
    <t>082273805667</t>
  </si>
  <si>
    <t>FOCO NAVIGATOR</t>
  </si>
  <si>
    <t>ANGGA KURNIAWAN</t>
  </si>
  <si>
    <t>AD00155</t>
  </si>
  <si>
    <t>1403092911960004</t>
  </si>
  <si>
    <t>082285065626</t>
  </si>
  <si>
    <t>ASRUL AHYAR</t>
  </si>
  <si>
    <t>AD00153</t>
  </si>
  <si>
    <t>1403091301800001</t>
  </si>
  <si>
    <t>081371470062</t>
  </si>
  <si>
    <t>ABDUL HAMID</t>
  </si>
  <si>
    <t>AD00154</t>
  </si>
  <si>
    <t>1403091902906232</t>
  </si>
  <si>
    <t>085328006644</t>
  </si>
  <si>
    <t>MUHAMMAD NASIR</t>
  </si>
  <si>
    <t>AD00156</t>
  </si>
  <si>
    <t>1403090611773013</t>
  </si>
  <si>
    <t>081275123474</t>
  </si>
  <si>
    <t>MUHAMMAD SYARIF</t>
  </si>
  <si>
    <t>AD00212</t>
  </si>
  <si>
    <t>1403092311840001</t>
  </si>
  <si>
    <t>081276708227</t>
  </si>
  <si>
    <t>ERI EFENDI</t>
  </si>
  <si>
    <t>AD00158</t>
  </si>
  <si>
    <t>1306081010700002</t>
  </si>
  <si>
    <t>081380916558</t>
  </si>
  <si>
    <t>TANDEM OPERATOR</t>
  </si>
  <si>
    <t>ALI AKBAR</t>
  </si>
  <si>
    <t>AD00159</t>
  </si>
  <si>
    <t>1403090210780001</t>
  </si>
  <si>
    <t>08126866877</t>
  </si>
  <si>
    <t>JUNIWANTO PARDEDE</t>
  </si>
  <si>
    <t>AD00211</t>
  </si>
  <si>
    <t>1371070506810005</t>
  </si>
  <si>
    <t>05 Juni 1981</t>
  </si>
  <si>
    <t>082288332029</t>
  </si>
  <si>
    <t>JUFRI ILYAS</t>
  </si>
  <si>
    <t>AD00160</t>
  </si>
  <si>
    <t>1403092705800010</t>
  </si>
  <si>
    <t>082389586034</t>
  </si>
  <si>
    <t>TANDEM NAVIGATOR</t>
  </si>
  <si>
    <t>NANTA OPRASTIO</t>
  </si>
  <si>
    <t>AD00161</t>
  </si>
  <si>
    <t>082284942230</t>
  </si>
  <si>
    <t>ROBERT HARISON</t>
  </si>
  <si>
    <t>AD00210</t>
  </si>
  <si>
    <t>1403091405690000</t>
  </si>
  <si>
    <t>14 Mei 1969</t>
  </si>
  <si>
    <t>081372394838</t>
  </si>
  <si>
    <t>IKSAN SAPUTRA</t>
  </si>
  <si>
    <t>AD00176</t>
  </si>
  <si>
    <t>1401101810930003</t>
  </si>
  <si>
    <t>082392059377</t>
  </si>
  <si>
    <t>HELPER</t>
  </si>
  <si>
    <t>ANDIKA</t>
  </si>
  <si>
    <t>AD00177</t>
  </si>
  <si>
    <t>1409010710000003</t>
  </si>
  <si>
    <t>082260356382</t>
  </si>
  <si>
    <t>GUNAWAN BUTAR-BUTAR</t>
  </si>
  <si>
    <t>AD00165</t>
  </si>
  <si>
    <t>1403090701810001</t>
  </si>
  <si>
    <t>081277292440</t>
  </si>
  <si>
    <t>HAMMAM ABDUL HAFFIF</t>
  </si>
  <si>
    <t>AD00166</t>
  </si>
  <si>
    <t>1403091707010000</t>
  </si>
  <si>
    <t>17 Juli 2001</t>
  </si>
  <si>
    <t>085216476134</t>
  </si>
  <si>
    <t>WAHYU HIDAYAT</t>
  </si>
  <si>
    <t>AD00183</t>
  </si>
  <si>
    <t>1403091803857545</t>
  </si>
  <si>
    <t>18 Maret 1985</t>
  </si>
  <si>
    <t>081268173040</t>
  </si>
  <si>
    <t>HASRI HARDIANTONO</t>
  </si>
  <si>
    <t>AD00157</t>
  </si>
  <si>
    <t>1403092304960007</t>
  </si>
  <si>
    <t>085271951165</t>
  </si>
  <si>
    <t>M.IRSAN</t>
  </si>
  <si>
    <t>AD00167</t>
  </si>
  <si>
    <t>1407130502970001</t>
  </si>
  <si>
    <t>05 Februari 1997</t>
  </si>
  <si>
    <t>082388247954</t>
  </si>
  <si>
    <t>ROSMAN IRWAN</t>
  </si>
  <si>
    <t>AD00169</t>
  </si>
  <si>
    <t>1403091108930001</t>
  </si>
  <si>
    <t>11 Agustus 1993</t>
  </si>
  <si>
    <t>081270178660</t>
  </si>
  <si>
    <t>AMRAN SIREGAR</t>
  </si>
  <si>
    <t>AD00171</t>
  </si>
  <si>
    <t>1403092011910004</t>
  </si>
  <si>
    <t>082174374334</t>
  </si>
  <si>
    <t>DONY AFNY</t>
  </si>
  <si>
    <t>AD00162</t>
  </si>
  <si>
    <t>1306080204750001</t>
  </si>
  <si>
    <t>085943496256</t>
  </si>
  <si>
    <t>MUHAMMAD ZACKY</t>
  </si>
  <si>
    <t>AD00168</t>
  </si>
  <si>
    <t>1403090208033269</t>
  </si>
  <si>
    <t>02 Agustus 2003</t>
  </si>
  <si>
    <t>0895360929129</t>
  </si>
  <si>
    <t>TRI PAMUNGKAS</t>
  </si>
  <si>
    <t>AD00173</t>
  </si>
  <si>
    <t>1605142012980002</t>
  </si>
  <si>
    <t>20 Desember 1998</t>
  </si>
  <si>
    <t>082264820526</t>
  </si>
  <si>
    <t>MUHAMMAD BIMA SAKTI</t>
  </si>
  <si>
    <t>AD00174</t>
  </si>
  <si>
    <t>14030091905978832</t>
  </si>
  <si>
    <t>19 Mei 1997</t>
  </si>
  <si>
    <t>081363591645</t>
  </si>
  <si>
    <t>R. DODI RIYAWAN</t>
  </si>
  <si>
    <t>AD00175</t>
  </si>
  <si>
    <t>1471030506730001</t>
  </si>
  <si>
    <t>05 Juni 1973</t>
  </si>
  <si>
    <t>085355507757</t>
  </si>
  <si>
    <t>FAIBER ALDI SITOMPUL</t>
  </si>
  <si>
    <t>AD00163</t>
  </si>
  <si>
    <t>1403090212970001</t>
  </si>
  <si>
    <t>02 Desember 1997</t>
  </si>
  <si>
    <t>089513341074</t>
  </si>
  <si>
    <t>ALIF</t>
  </si>
  <si>
    <t>AD00164</t>
  </si>
  <si>
    <t>1403091201880004</t>
  </si>
  <si>
    <t>12 Januari 1988</t>
  </si>
  <si>
    <t>08127645265</t>
  </si>
  <si>
    <t>IRSYAD PEMIL</t>
  </si>
  <si>
    <t>AD00178</t>
  </si>
  <si>
    <t>1403090305829930</t>
  </si>
  <si>
    <t>03 Mei 1982</t>
  </si>
  <si>
    <t>081365380905</t>
  </si>
  <si>
    <t>IFAN AR UZAN</t>
  </si>
  <si>
    <t>AD00179</t>
  </si>
  <si>
    <t>1404191805920001</t>
  </si>
  <si>
    <t>18 Mei 1992</t>
  </si>
  <si>
    <t>082392934973</t>
  </si>
  <si>
    <t>RIO PUTRAWAN</t>
  </si>
  <si>
    <t>AD00180</t>
  </si>
  <si>
    <t>3402121504840004</t>
  </si>
  <si>
    <t>085228848005</t>
  </si>
  <si>
    <t>ERNESTIN FITHRA</t>
  </si>
  <si>
    <t>AD00181</t>
  </si>
  <si>
    <t>1403091305884257</t>
  </si>
  <si>
    <t>13 Mei 1988</t>
  </si>
  <si>
    <t>085281784388</t>
  </si>
  <si>
    <t>HARIS RAHMAN ADIM</t>
  </si>
  <si>
    <t>AD00190</t>
  </si>
  <si>
    <t>1471090109010021</t>
  </si>
  <si>
    <t>089617539571</t>
  </si>
  <si>
    <t>ILHAM PRATAMA</t>
  </si>
  <si>
    <t>1403092012940005</t>
  </si>
  <si>
    <t>20 Desember 1994</t>
  </si>
  <si>
    <t>081364964524</t>
  </si>
  <si>
    <t>RICHARD SOFYAN</t>
  </si>
  <si>
    <t>AD00184</t>
  </si>
  <si>
    <t>1271011204730001</t>
  </si>
  <si>
    <t>081261540608</t>
  </si>
  <si>
    <t>AD00185</t>
  </si>
  <si>
    <t>1407101910820005</t>
  </si>
  <si>
    <t>09 Oktober 1982</t>
  </si>
  <si>
    <t>085216939796</t>
  </si>
  <si>
    <t>RIZKI RAMADHAN</t>
  </si>
  <si>
    <t>AD00186</t>
  </si>
  <si>
    <t>1403093001960005</t>
  </si>
  <si>
    <t>30 Januari 1996</t>
  </si>
  <si>
    <t>082381800996</t>
  </si>
  <si>
    <t>ANDRI ANTO</t>
  </si>
  <si>
    <t>AD00187</t>
  </si>
  <si>
    <t>140703047980001</t>
  </si>
  <si>
    <t>082387143833</t>
  </si>
  <si>
    <t>BAYU SETIAWAN</t>
  </si>
  <si>
    <t>AD00224</t>
  </si>
  <si>
    <t>1407042911030001</t>
  </si>
  <si>
    <t>082253920358</t>
  </si>
  <si>
    <t>JEFRI ARDI</t>
  </si>
  <si>
    <t>AD00182</t>
  </si>
  <si>
    <t>1403090109871358</t>
  </si>
  <si>
    <t>085272312440</t>
  </si>
  <si>
    <t>TEGUH SANTOSO</t>
  </si>
  <si>
    <t>AD00191</t>
  </si>
  <si>
    <t>1403092006820003</t>
  </si>
  <si>
    <t>20 Juni 1982</t>
  </si>
  <si>
    <t>082171359488</t>
  </si>
  <si>
    <t>MAST OPERATOR</t>
  </si>
  <si>
    <t>JONNEDI</t>
  </si>
  <si>
    <t>AD00192</t>
  </si>
  <si>
    <t>1403090101720021</t>
  </si>
  <si>
    <t>01 Januari 1972</t>
  </si>
  <si>
    <t>081365050038</t>
  </si>
  <si>
    <t>ARIS MUJIONO</t>
  </si>
  <si>
    <t>AD00217</t>
  </si>
  <si>
    <t>3674021504000009</t>
  </si>
  <si>
    <t>089601543256</t>
  </si>
  <si>
    <t>FLOORMAN</t>
  </si>
  <si>
    <t>DEDI SAPUTRA</t>
  </si>
  <si>
    <t>AD00194</t>
  </si>
  <si>
    <t>1403092401910003</t>
  </si>
  <si>
    <t>24 Januari1991</t>
  </si>
  <si>
    <t>081365965656</t>
  </si>
  <si>
    <t>ANGGI SAPUTRA</t>
  </si>
  <si>
    <t>AD00195</t>
  </si>
  <si>
    <t>1403091503900006</t>
  </si>
  <si>
    <t>15 Maret 1990</t>
  </si>
  <si>
    <t>082389555675</t>
  </si>
  <si>
    <t>PARPUNGUAN HUTABARAT</t>
  </si>
  <si>
    <t>AD00196</t>
  </si>
  <si>
    <t>1207261605790008</t>
  </si>
  <si>
    <t>16 Mei 1979</t>
  </si>
  <si>
    <t>081348885858</t>
  </si>
  <si>
    <t>RAHMAD SALMON</t>
  </si>
  <si>
    <t>AD00197</t>
  </si>
  <si>
    <t>1403090105790010</t>
  </si>
  <si>
    <t>01 Mei 1979</t>
  </si>
  <si>
    <t>081365365860</t>
  </si>
  <si>
    <t>HEAD MEKANIK</t>
  </si>
  <si>
    <t>PEDRIAL</t>
  </si>
  <si>
    <t>AD00198</t>
  </si>
  <si>
    <t>1403132609682555</t>
  </si>
  <si>
    <t>081365756668</t>
  </si>
  <si>
    <t>ELEKTRIK</t>
  </si>
  <si>
    <t>JUNISAR</t>
  </si>
  <si>
    <t>AD00199</t>
  </si>
  <si>
    <t>1403091006700007</t>
  </si>
  <si>
    <t>10 Juni 1970</t>
  </si>
  <si>
    <t>08126845320</t>
  </si>
  <si>
    <t>HARIS HARIANA</t>
  </si>
  <si>
    <t>AD00200</t>
  </si>
  <si>
    <t>1403092006722374</t>
  </si>
  <si>
    <t>20 Juni 1972</t>
  </si>
  <si>
    <t>082296430372</t>
  </si>
  <si>
    <t>MEKANIK</t>
  </si>
  <si>
    <t>WIDODO</t>
  </si>
  <si>
    <t>AD00201</t>
  </si>
  <si>
    <t>1210020103720004</t>
  </si>
  <si>
    <t>1 Maret 1968</t>
  </si>
  <si>
    <t>081365632825</t>
  </si>
  <si>
    <t>AD00202</t>
  </si>
  <si>
    <t>1403091408730005</t>
  </si>
  <si>
    <t>085278090259</t>
  </si>
  <si>
    <t>VALVE ENGINER</t>
  </si>
  <si>
    <t>ROKHMAN</t>
  </si>
  <si>
    <t>AD00203</t>
  </si>
  <si>
    <t>1403133112750010</t>
  </si>
  <si>
    <t>31 Desember 1975</t>
  </si>
  <si>
    <t>081266939271</t>
  </si>
  <si>
    <t>ABDUL RAHMAD</t>
  </si>
  <si>
    <t>1403092410944576</t>
  </si>
  <si>
    <t>24 Oktober 1994</t>
  </si>
  <si>
    <t>081365525354</t>
  </si>
  <si>
    <t>TOOLMAN</t>
  </si>
  <si>
    <t>SYAFRIL</t>
  </si>
  <si>
    <t>AD00204</t>
  </si>
  <si>
    <t>1403092104595862</t>
  </si>
  <si>
    <t>082386366649</t>
  </si>
  <si>
    <t>SLICKLINE CHIEF OPERATOR</t>
  </si>
  <si>
    <t>MUZWARDI</t>
  </si>
  <si>
    <t>AD00144</t>
  </si>
  <si>
    <t>1403132006660001</t>
  </si>
  <si>
    <t>20 Juni 1966</t>
  </si>
  <si>
    <t>081378175203</t>
  </si>
  <si>
    <t>SEPRIWAN ELIDRA</t>
  </si>
  <si>
    <t>AD00206</t>
  </si>
  <si>
    <t>3275041209880012</t>
  </si>
  <si>
    <t>085263877929</t>
  </si>
  <si>
    <t>HSSE</t>
  </si>
  <si>
    <t>EFRIKA</t>
  </si>
  <si>
    <t>AD00207</t>
  </si>
  <si>
    <t>1409010604910001</t>
  </si>
  <si>
    <t>085271841621</t>
  </si>
  <si>
    <t>RIO HERDIANSYAH</t>
  </si>
  <si>
    <t>1671143105950008</t>
  </si>
  <si>
    <t>31 Mei 1996</t>
  </si>
  <si>
    <t>083803580089</t>
  </si>
  <si>
    <t>MIFDATUL HUSNI</t>
  </si>
  <si>
    <t>AD00209</t>
  </si>
  <si>
    <t>1403092308934200</t>
  </si>
  <si>
    <t>23 Agustus 1993</t>
  </si>
  <si>
    <t>082170082060</t>
  </si>
  <si>
    <t>GRACE EGA YULIANTI LUMBAN RAJA</t>
  </si>
  <si>
    <t>1403095707990011</t>
  </si>
  <si>
    <t>17 Juli 1999</t>
  </si>
  <si>
    <t>082170892229</t>
  </si>
  <si>
    <t>INVOICE</t>
  </si>
  <si>
    <t>Jl.Rokan BTN Rokan PermaiBlok A N0.12</t>
  </si>
  <si>
    <t>Jl.Jend.Sudirman No.234</t>
  </si>
  <si>
    <t>Jl.Nusantara</t>
  </si>
  <si>
    <t>Jl.Kamboja No.7 Kel.Balik Alam</t>
  </si>
  <si>
    <t>Jl.Sempurna gang Afdal</t>
  </si>
  <si>
    <t>Jl.Suka Jadi gang Puma NO.01</t>
  </si>
  <si>
    <t>Jl.jend.Sudirman NO.1</t>
  </si>
  <si>
    <t>Jl.Aman gang Aste BTN NO.11</t>
  </si>
  <si>
    <t>Sebanga</t>
  </si>
  <si>
    <t>Jl. Aggur Merah Rt 002 RW 006</t>
  </si>
  <si>
    <t>Jl.SS kasim gang rajawali no.09</t>
  </si>
  <si>
    <t>08988157642</t>
  </si>
  <si>
    <t>1403090410773478</t>
  </si>
  <si>
    <t>Jl.Karang Anyer I No.100</t>
  </si>
  <si>
    <t>1403090309940005</t>
  </si>
  <si>
    <t>AD00236</t>
  </si>
  <si>
    <t>AD00235</t>
  </si>
  <si>
    <t>AD00232</t>
  </si>
  <si>
    <t>AD00029</t>
  </si>
  <si>
    <t>AD00054</t>
  </si>
  <si>
    <t>JL.Wonosari RT 002 RW 009</t>
  </si>
  <si>
    <t>1471091104930021</t>
  </si>
  <si>
    <t>J. Mujair no.18</t>
  </si>
  <si>
    <t>No.</t>
  </si>
  <si>
    <t>AD00215</t>
  </si>
  <si>
    <t>AD00189</t>
  </si>
  <si>
    <t>JL. KARANG ANYER I GG. ABADI</t>
  </si>
  <si>
    <t>140313042740031</t>
  </si>
  <si>
    <t>08127661518</t>
  </si>
  <si>
    <t>Jl. Gajah Mada RT 03 RW</t>
  </si>
  <si>
    <t>082171195570</t>
  </si>
  <si>
    <t>085213722494</t>
  </si>
  <si>
    <t>081352342066</t>
  </si>
  <si>
    <t>AD00208</t>
  </si>
  <si>
    <t>MUHAMMAD Fadli Kurniawan</t>
  </si>
  <si>
    <t>AD00243</t>
  </si>
  <si>
    <t>1403091502819191</t>
  </si>
  <si>
    <t>081371112262</t>
  </si>
  <si>
    <t>Jl.Kartika sari ujung</t>
  </si>
  <si>
    <t>1403092505700012</t>
  </si>
  <si>
    <t>DASRIANTO</t>
  </si>
  <si>
    <t>AD00109</t>
  </si>
  <si>
    <t>1409050112820001</t>
  </si>
  <si>
    <t>01 Desember 1982</t>
  </si>
  <si>
    <t>081262609840</t>
  </si>
  <si>
    <t>Jl. Kamboja GG Slamat No.26 RT002 RW005</t>
  </si>
  <si>
    <t>LASE HERMAN</t>
  </si>
  <si>
    <t>AD00082</t>
  </si>
  <si>
    <t>1403092810710000</t>
  </si>
  <si>
    <t>28 Oktober 1971</t>
  </si>
  <si>
    <t>085265315256</t>
  </si>
  <si>
    <t>Jl. Anggur Merah No. C18 RT003 RW006</t>
  </si>
  <si>
    <t>COORDINATOR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</si>
</sst>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3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1E1E1E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41" fontId="5" fillId="0" borderId="0" applyFont="0" applyFill="0" applyBorder="0" applyAlignment="0" applyProtection="0"/>
    <xf numFmtId="0" fontId="29" fillId="0" borderId="0"/>
    <xf numFmtId="0" fontId="23" fillId="0" borderId="0"/>
    <xf numFmtId="0" fontId="23" fillId="0" borderId="0"/>
    <xf numFmtId="0" fontId="23" fillId="0" borderId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</cellStyleXfs>
  <cellXfs count="140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applyFill="1"/>
    <xf numFmtId="0" fontId="22" fillId="0" borderId="0" xfId="0" applyFont="1" applyFill="1" applyProtection="1">
      <protection locked="0" hidden="1"/>
    </xf>
    <xf numFmtId="0" fontId="3" fillId="0" borderId="0" xfId="0" applyFont="1" applyProtection="1">
      <protection locked="0"/>
    </xf>
    <xf numFmtId="0" fontId="24" fillId="33" borderId="10" xfId="42" applyNumberFormat="1" applyFont="1" applyFill="1" applyBorder="1" applyAlignment="1">
      <alignment horizontal="left" vertical="center"/>
    </xf>
    <xf numFmtId="0" fontId="25" fillId="0" borderId="10" xfId="0" applyFont="1" applyBorder="1"/>
    <xf numFmtId="0" fontId="26" fillId="0" borderId="10" xfId="0" applyFont="1" applyBorder="1" applyAlignment="1">
      <alignment horizontal="center"/>
    </xf>
    <xf numFmtId="0" fontId="27" fillId="33" borderId="10" xfId="0" applyFont="1" applyFill="1" applyBorder="1"/>
    <xf numFmtId="0" fontId="27" fillId="33" borderId="11" xfId="0" applyFont="1" applyFill="1" applyBorder="1"/>
    <xf numFmtId="0" fontId="27" fillId="0" borderId="10" xfId="0" applyFont="1" applyBorder="1"/>
    <xf numFmtId="0" fontId="27" fillId="0" borderId="11" xfId="0" applyFont="1" applyBorder="1"/>
    <xf numFmtId="0" fontId="28" fillId="0" borderId="10" xfId="42" applyNumberFormat="1" applyFont="1" applyFill="1" applyBorder="1" applyAlignment="1">
      <alignment horizontal="left" vertical="center"/>
    </xf>
    <xf numFmtId="164" fontId="28" fillId="0" borderId="10" xfId="42" applyFont="1" applyFill="1" applyBorder="1" applyAlignment="1">
      <alignment horizontal="left" vertical="center"/>
    </xf>
    <xf numFmtId="0" fontId="28" fillId="0" borderId="10" xfId="43" applyFont="1" applyBorder="1" applyAlignment="1">
      <alignment vertical="center"/>
    </xf>
    <xf numFmtId="0" fontId="28" fillId="0" borderId="10" xfId="45" applyFont="1" applyBorder="1"/>
    <xf numFmtId="0" fontId="0" fillId="0" borderId="10" xfId="0" applyBorder="1"/>
    <xf numFmtId="0" fontId="30" fillId="33" borderId="10" xfId="43" applyFont="1" applyFill="1" applyBorder="1" applyAlignment="1">
      <alignment horizontal="center" vertical="center"/>
    </xf>
    <xf numFmtId="0" fontId="30" fillId="34" borderId="10" xfId="43" applyFont="1" applyFill="1" applyBorder="1" applyAlignment="1">
      <alignment horizontal="center" vertical="center"/>
    </xf>
    <xf numFmtId="0" fontId="30" fillId="0" borderId="10" xfId="46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/>
      <protection locked="0"/>
    </xf>
    <xf numFmtId="0" fontId="22" fillId="0" borderId="10" xfId="0" applyFont="1" applyFill="1" applyBorder="1" applyProtection="1">
      <protection locked="0" hidden="1"/>
    </xf>
    <xf numFmtId="49" fontId="0" fillId="0" borderId="10" xfId="0" applyNumberFormat="1" applyBorder="1"/>
    <xf numFmtId="15" fontId="0" fillId="0" borderId="10" xfId="0" applyNumberFormat="1" applyBorder="1"/>
    <xf numFmtId="0" fontId="0" fillId="0" borderId="10" xfId="0" quotePrefix="1" applyBorder="1"/>
    <xf numFmtId="15" fontId="0" fillId="0" borderId="10" xfId="0" quotePrefix="1" applyNumberFormat="1" applyBorder="1"/>
    <xf numFmtId="0" fontId="31" fillId="0" borderId="10" xfId="47" applyFont="1" applyFill="1" applyBorder="1" applyAlignment="1">
      <alignment horizontal="left" vertical="center"/>
    </xf>
    <xf numFmtId="49" fontId="0" fillId="0" borderId="10" xfId="0" quotePrefix="1" applyNumberFormat="1" applyBorder="1" applyAlignment="1">
      <alignment horizontal="left" vertical="center"/>
    </xf>
    <xf numFmtId="15" fontId="32" fillId="33" borderId="10" xfId="48" applyNumberFormat="1" applyFont="1" applyFill="1" applyBorder="1" applyAlignment="1">
      <alignment horizontal="right" vertical="center"/>
    </xf>
    <xf numFmtId="15" fontId="31" fillId="0" borderId="10" xfId="0" applyNumberFormat="1" applyFont="1" applyBorder="1" applyAlignment="1">
      <alignment horizontal="right" vertical="center"/>
    </xf>
    <xf numFmtId="0" fontId="0" fillId="0" borderId="10" xfId="0" quotePrefix="1" applyFill="1" applyBorder="1" applyAlignment="1">
      <alignment horizontal="left" vertical="center"/>
    </xf>
    <xf numFmtId="165" fontId="30" fillId="0" borderId="10" xfId="49" applyNumberFormat="1" applyFont="1" applyFill="1" applyBorder="1" applyAlignment="1">
      <alignment vertical="center" wrapText="1"/>
    </xf>
    <xf numFmtId="0" fontId="0" fillId="0" borderId="10" xfId="0" applyFill="1" applyBorder="1" applyAlignment="1">
      <alignment vertical="center"/>
    </xf>
    <xf numFmtId="165" fontId="30" fillId="0" borderId="10" xfId="50" applyNumberFormat="1" applyFont="1" applyFill="1" applyBorder="1" applyAlignment="1">
      <alignment vertical="center" wrapText="1"/>
    </xf>
    <xf numFmtId="0" fontId="0" fillId="0" borderId="10" xfId="0" applyFill="1" applyBorder="1"/>
    <xf numFmtId="15" fontId="31" fillId="0" borderId="10" xfId="0" applyNumberFormat="1" applyFont="1" applyBorder="1" applyAlignment="1">
      <alignment horizontal="right"/>
    </xf>
    <xf numFmtId="0" fontId="0" fillId="0" borderId="10" xfId="0" quotePrefix="1" applyFill="1" applyBorder="1" applyAlignment="1">
      <alignment horizontal="left"/>
    </xf>
    <xf numFmtId="165" fontId="30" fillId="0" borderId="10" xfId="51" applyNumberFormat="1" applyFont="1" applyFill="1" applyBorder="1" applyAlignment="1">
      <alignment vertical="center" wrapText="1"/>
    </xf>
    <xf numFmtId="165" fontId="30" fillId="0" borderId="10" xfId="52" applyNumberFormat="1" applyFont="1" applyFill="1" applyBorder="1" applyAlignment="1">
      <alignment vertical="center" wrapText="1"/>
    </xf>
    <xf numFmtId="165" fontId="30" fillId="0" borderId="10" xfId="53" applyNumberFormat="1" applyFont="1" applyFill="1" applyBorder="1" applyAlignment="1">
      <alignment vertical="center" wrapText="1"/>
    </xf>
    <xf numFmtId="0" fontId="23" fillId="0" borderId="10" xfId="0" quotePrefix="1" applyFont="1" applyBorder="1" applyAlignment="1">
      <alignment horizontal="left"/>
    </xf>
    <xf numFmtId="15" fontId="31" fillId="33" borderId="10" xfId="0" applyNumberFormat="1" applyFont="1" applyFill="1" applyBorder="1" applyAlignment="1">
      <alignment horizontal="right" vertical="center"/>
    </xf>
    <xf numFmtId="165" fontId="30" fillId="0" borderId="10" xfId="54" applyNumberFormat="1" applyFont="1" applyFill="1" applyBorder="1" applyAlignment="1">
      <alignment vertical="center" wrapText="1"/>
    </xf>
    <xf numFmtId="165" fontId="30" fillId="0" borderId="10" xfId="55" applyNumberFormat="1" applyFont="1" applyFill="1" applyBorder="1" applyAlignment="1">
      <alignment vertical="center" wrapText="1"/>
    </xf>
    <xf numFmtId="49" fontId="35" fillId="0" borderId="10" xfId="0" quotePrefix="1" applyNumberFormat="1" applyFont="1" applyBorder="1" applyAlignment="1">
      <alignment horizontal="left" vertical="center"/>
    </xf>
    <xf numFmtId="165" fontId="30" fillId="0" borderId="10" xfId="56" applyNumberFormat="1" applyFont="1" applyFill="1" applyBorder="1" applyAlignment="1">
      <alignment vertical="center" wrapText="1"/>
    </xf>
    <xf numFmtId="165" fontId="30" fillId="0" borderId="10" xfId="57" applyNumberFormat="1" applyFont="1" applyFill="1" applyBorder="1" applyAlignment="1">
      <alignment vertical="center" wrapText="1"/>
    </xf>
    <xf numFmtId="165" fontId="30" fillId="0" borderId="10" xfId="58" applyNumberFormat="1" applyFont="1" applyFill="1" applyBorder="1" applyAlignment="1">
      <alignment vertical="center" wrapText="1"/>
    </xf>
    <xf numFmtId="0" fontId="2" fillId="0" borderId="10" xfId="0" applyFont="1" applyFill="1" applyBorder="1"/>
    <xf numFmtId="165" fontId="30" fillId="0" borderId="10" xfId="59" applyNumberFormat="1" applyFont="1" applyFill="1" applyBorder="1" applyAlignment="1">
      <alignment vertical="center" wrapText="1"/>
    </xf>
    <xf numFmtId="165" fontId="30" fillId="0" borderId="10" xfId="60" applyNumberFormat="1" applyFont="1" applyFill="1" applyBorder="1" applyAlignment="1">
      <alignment vertical="center" wrapText="1"/>
    </xf>
    <xf numFmtId="165" fontId="30" fillId="0" borderId="10" xfId="61" applyNumberFormat="1" applyFont="1" applyFill="1" applyBorder="1" applyAlignment="1">
      <alignment vertical="center" wrapText="1"/>
    </xf>
    <xf numFmtId="1" fontId="0" fillId="0" borderId="10" xfId="0" quotePrefix="1" applyNumberFormat="1" applyBorder="1" applyAlignment="1">
      <alignment horizontal="left" vertical="center"/>
    </xf>
    <xf numFmtId="15" fontId="0" fillId="0" borderId="10" xfId="0" applyNumberFormat="1" applyBorder="1" applyAlignment="1">
      <alignment horizontal="right" vertical="center"/>
    </xf>
    <xf numFmtId="165" fontId="30" fillId="0" borderId="10" xfId="62" applyNumberFormat="1" applyFont="1" applyFill="1" applyBorder="1" applyAlignment="1">
      <alignment vertical="center" wrapText="1"/>
    </xf>
    <xf numFmtId="0" fontId="23" fillId="0" borderId="10" xfId="0" quotePrefix="1" applyFont="1" applyBorder="1" applyAlignment="1">
      <alignment horizontal="left" vertical="center"/>
    </xf>
    <xf numFmtId="15" fontId="23" fillId="0" borderId="10" xfId="0" applyNumberFormat="1" applyFont="1" applyBorder="1" applyAlignment="1">
      <alignment horizontal="right" vertical="center"/>
    </xf>
    <xf numFmtId="165" fontId="30" fillId="0" borderId="10" xfId="63" applyNumberFormat="1" applyFont="1" applyFill="1" applyBorder="1" applyAlignment="1">
      <alignment vertical="center" wrapText="1"/>
    </xf>
    <xf numFmtId="49" fontId="0" fillId="0" borderId="10" xfId="0" quotePrefix="1" applyNumberFormat="1" applyBorder="1" applyAlignment="1">
      <alignment horizontal="center" vertical="center"/>
    </xf>
    <xf numFmtId="165" fontId="26" fillId="0" borderId="10" xfId="64" applyNumberFormat="1" applyFont="1" applyFill="1" applyBorder="1" applyAlignment="1">
      <alignment vertical="center" wrapText="1"/>
    </xf>
    <xf numFmtId="165" fontId="26" fillId="0" borderId="10" xfId="65" applyNumberFormat="1" applyFont="1" applyFill="1" applyBorder="1" applyAlignment="1">
      <alignment vertical="center" wrapText="1"/>
    </xf>
    <xf numFmtId="49" fontId="0" fillId="0" borderId="10" xfId="0" quotePrefix="1" applyNumberFormat="1" applyFill="1" applyBorder="1" applyAlignment="1">
      <alignment horizontal="center" vertical="center"/>
    </xf>
    <xf numFmtId="15" fontId="0" fillId="0" borderId="10" xfId="0" applyNumberFormat="1" applyFill="1" applyBorder="1" applyAlignment="1">
      <alignment horizontal="right" vertical="center"/>
    </xf>
    <xf numFmtId="0" fontId="0" fillId="0" borderId="10" xfId="0" quotePrefix="1" applyFill="1" applyBorder="1" applyAlignment="1">
      <alignment horizontal="left" wrapText="1"/>
    </xf>
    <xf numFmtId="165" fontId="26" fillId="0" borderId="10" xfId="66" applyNumberFormat="1" applyFont="1" applyFill="1" applyBorder="1" applyAlignment="1">
      <alignment vertical="center" wrapText="1"/>
    </xf>
    <xf numFmtId="165" fontId="26" fillId="0" borderId="10" xfId="67" applyNumberFormat="1" applyFont="1" applyFill="1" applyBorder="1" applyAlignment="1">
      <alignment vertical="center" wrapText="1"/>
    </xf>
    <xf numFmtId="0" fontId="0" fillId="0" borderId="10" xfId="0" applyFill="1" applyBorder="1" applyAlignment="1">
      <alignment wrapText="1"/>
    </xf>
    <xf numFmtId="165" fontId="26" fillId="0" borderId="10" xfId="68" applyNumberFormat="1" applyFont="1" applyFill="1" applyBorder="1" applyAlignment="1">
      <alignment vertical="center" wrapText="1"/>
    </xf>
    <xf numFmtId="165" fontId="26" fillId="0" borderId="10" xfId="69" applyNumberFormat="1" applyFont="1" applyFill="1" applyBorder="1" applyAlignment="1">
      <alignment vertical="center" wrapText="1"/>
    </xf>
    <xf numFmtId="0" fontId="0" fillId="0" borderId="10" xfId="0" applyFill="1" applyBorder="1" applyAlignment="1">
      <alignment horizontal="left" vertical="center"/>
    </xf>
    <xf numFmtId="165" fontId="26" fillId="0" borderId="10" xfId="70" applyNumberFormat="1" applyFont="1" applyFill="1" applyBorder="1" applyAlignment="1">
      <alignment vertical="center" wrapText="1"/>
    </xf>
    <xf numFmtId="1" fontId="0" fillId="0" borderId="10" xfId="0" applyNumberFormat="1" applyBorder="1" applyAlignment="1">
      <alignment horizontal="center" vertical="center"/>
    </xf>
    <xf numFmtId="165" fontId="26" fillId="0" borderId="10" xfId="71" applyNumberFormat="1" applyFont="1" applyFill="1" applyBorder="1" applyAlignment="1">
      <alignment vertical="center" wrapText="1"/>
    </xf>
    <xf numFmtId="165" fontId="26" fillId="0" borderId="10" xfId="72" applyNumberFormat="1" applyFont="1" applyFill="1" applyBorder="1" applyAlignment="1">
      <alignment vertical="center" wrapText="1"/>
    </xf>
    <xf numFmtId="165" fontId="26" fillId="0" borderId="10" xfId="73" applyNumberFormat="1" applyFont="1" applyFill="1" applyBorder="1" applyAlignment="1">
      <alignment vertical="center" wrapText="1"/>
    </xf>
    <xf numFmtId="165" fontId="26" fillId="0" borderId="10" xfId="74" applyNumberFormat="1" applyFont="1" applyFill="1" applyBorder="1" applyAlignment="1">
      <alignment vertical="center" wrapText="1"/>
    </xf>
    <xf numFmtId="165" fontId="26" fillId="0" borderId="10" xfId="75" applyNumberFormat="1" applyFont="1" applyFill="1" applyBorder="1" applyAlignment="1">
      <alignment vertical="center" wrapText="1"/>
    </xf>
    <xf numFmtId="165" fontId="26" fillId="0" borderId="10" xfId="76" applyNumberFormat="1" applyFont="1" applyFill="1" applyBorder="1" applyAlignment="1">
      <alignment vertical="center" wrapText="1"/>
    </xf>
    <xf numFmtId="1" fontId="0" fillId="0" borderId="10" xfId="0" quotePrefix="1" applyNumberFormat="1" applyBorder="1" applyAlignment="1">
      <alignment horizontal="center" vertical="center"/>
    </xf>
    <xf numFmtId="165" fontId="26" fillId="0" borderId="10" xfId="77" applyNumberFormat="1" applyFont="1" applyFill="1" applyBorder="1" applyAlignment="1">
      <alignment vertical="center" wrapText="1"/>
    </xf>
    <xf numFmtId="0" fontId="23" fillId="0" borderId="10" xfId="0" quotePrefix="1" applyFont="1" applyBorder="1" applyAlignment="1">
      <alignment horizontal="center" vertical="center"/>
    </xf>
    <xf numFmtId="165" fontId="26" fillId="0" borderId="10" xfId="78" applyNumberFormat="1" applyFont="1" applyFill="1" applyBorder="1" applyAlignment="1">
      <alignment vertical="center" wrapText="1"/>
    </xf>
    <xf numFmtId="165" fontId="26" fillId="0" borderId="10" xfId="79" applyNumberFormat="1" applyFont="1" applyFill="1" applyBorder="1" applyAlignment="1">
      <alignment vertical="center" wrapText="1"/>
    </xf>
    <xf numFmtId="165" fontId="26" fillId="0" borderId="10" xfId="80" applyNumberFormat="1" applyFont="1" applyFill="1" applyBorder="1" applyAlignment="1">
      <alignment vertical="center" wrapText="1"/>
    </xf>
    <xf numFmtId="165" fontId="26" fillId="0" borderId="10" xfId="81" applyNumberFormat="1" applyFont="1" applyFill="1" applyBorder="1" applyAlignment="1">
      <alignment vertical="center" wrapText="1"/>
    </xf>
    <xf numFmtId="15" fontId="23" fillId="0" borderId="10" xfId="0" applyNumberFormat="1" applyFont="1" applyBorder="1" applyAlignment="1">
      <alignment vertical="center"/>
    </xf>
    <xf numFmtId="0" fontId="23" fillId="0" borderId="10" xfId="0" quotePrefix="1" applyFont="1" applyFill="1" applyBorder="1" applyAlignment="1">
      <alignment horizontal="left"/>
    </xf>
    <xf numFmtId="165" fontId="26" fillId="0" borderId="10" xfId="82" applyNumberFormat="1" applyFont="1" applyFill="1" applyBorder="1" applyAlignment="1">
      <alignment vertical="center" wrapText="1"/>
    </xf>
    <xf numFmtId="0" fontId="0" fillId="0" borderId="10" xfId="0" quotePrefix="1" applyFill="1" applyBorder="1"/>
    <xf numFmtId="165" fontId="26" fillId="0" borderId="10" xfId="83" applyNumberFormat="1" applyFont="1" applyFill="1" applyBorder="1" applyAlignment="1">
      <alignment vertical="center" wrapText="1"/>
    </xf>
    <xf numFmtId="165" fontId="26" fillId="0" borderId="10" xfId="84" applyNumberFormat="1" applyFont="1" applyFill="1" applyBorder="1" applyAlignment="1">
      <alignment vertical="center" wrapText="1"/>
    </xf>
    <xf numFmtId="165" fontId="26" fillId="0" borderId="10" xfId="85" applyNumberFormat="1" applyFont="1" applyFill="1" applyBorder="1" applyAlignment="1">
      <alignment vertical="center" wrapText="1"/>
    </xf>
    <xf numFmtId="0" fontId="34" fillId="0" borderId="10" xfId="0" applyFont="1" applyFill="1" applyBorder="1"/>
    <xf numFmtId="0" fontId="23" fillId="0" borderId="10" xfId="0" quotePrefix="1" applyFont="1" applyFill="1" applyBorder="1" applyAlignment="1">
      <alignment horizontal="center" vertical="center"/>
    </xf>
    <xf numFmtId="49" fontId="0" fillId="0" borderId="10" xfId="0" applyNumberFormat="1" applyFill="1" applyBorder="1"/>
    <xf numFmtId="15" fontId="32" fillId="0" borderId="10" xfId="48" applyNumberFormat="1" applyFont="1" applyFill="1" applyBorder="1" applyAlignment="1">
      <alignment horizontal="right" vertical="center"/>
    </xf>
    <xf numFmtId="15" fontId="23" fillId="0" borderId="10" xfId="0" applyNumberFormat="1" applyFont="1" applyFill="1" applyBorder="1" applyAlignment="1">
      <alignment vertical="center"/>
    </xf>
    <xf numFmtId="0" fontId="34" fillId="0" borderId="10" xfId="0" quotePrefix="1" applyFont="1" applyFill="1" applyBorder="1" applyAlignment="1">
      <alignment horizontal="left"/>
    </xf>
    <xf numFmtId="0" fontId="0" fillId="0" borderId="10" xfId="0" quotePrefix="1" applyFill="1" applyBorder="1" applyAlignment="1">
      <alignment horizontal="right" vertical="center" wrapText="1"/>
    </xf>
    <xf numFmtId="165" fontId="26" fillId="0" borderId="10" xfId="86" applyNumberFormat="1" applyFont="1" applyFill="1" applyBorder="1" applyAlignment="1">
      <alignment vertical="center" wrapText="1"/>
    </xf>
    <xf numFmtId="165" fontId="26" fillId="0" borderId="10" xfId="87" applyNumberFormat="1" applyFont="1" applyFill="1" applyBorder="1" applyAlignment="1">
      <alignment vertical="center" wrapText="1"/>
    </xf>
    <xf numFmtId="165" fontId="26" fillId="0" borderId="10" xfId="88" applyNumberFormat="1" applyFont="1" applyFill="1" applyBorder="1" applyAlignment="1">
      <alignment vertical="center" wrapText="1"/>
    </xf>
    <xf numFmtId="165" fontId="26" fillId="0" borderId="10" xfId="89" applyNumberFormat="1" applyFont="1" applyFill="1" applyBorder="1" applyAlignment="1">
      <alignment vertical="center" wrapText="1"/>
    </xf>
    <xf numFmtId="165" fontId="26" fillId="0" borderId="10" xfId="90" applyNumberFormat="1" applyFont="1" applyFill="1" applyBorder="1" applyAlignment="1">
      <alignment vertical="center" wrapText="1"/>
    </xf>
    <xf numFmtId="165" fontId="26" fillId="0" borderId="10" xfId="91" applyNumberFormat="1" applyFont="1" applyFill="1" applyBorder="1" applyAlignment="1">
      <alignment vertical="center" wrapText="1"/>
    </xf>
    <xf numFmtId="15" fontId="23" fillId="0" borderId="10" xfId="0" applyNumberFormat="1" applyFont="1" applyBorder="1" applyAlignment="1">
      <alignment horizontal="right"/>
    </xf>
    <xf numFmtId="15" fontId="23" fillId="0" borderId="10" xfId="0" applyNumberFormat="1" applyFont="1" applyFill="1" applyBorder="1" applyAlignment="1">
      <alignment horizontal="right" vertical="center"/>
    </xf>
    <xf numFmtId="165" fontId="26" fillId="0" borderId="10" xfId="92" applyNumberFormat="1" applyFont="1" applyFill="1" applyBorder="1" applyAlignment="1">
      <alignment vertical="center" wrapText="1"/>
    </xf>
    <xf numFmtId="165" fontId="26" fillId="0" borderId="10" xfId="93" applyNumberFormat="1" applyFont="1" applyFill="1" applyBorder="1" applyAlignment="1">
      <alignment vertical="center" wrapText="1"/>
    </xf>
    <xf numFmtId="165" fontId="26" fillId="0" borderId="10" xfId="94" applyNumberFormat="1" applyFont="1" applyFill="1" applyBorder="1" applyAlignment="1">
      <alignment vertical="center" wrapText="1"/>
    </xf>
    <xf numFmtId="165" fontId="26" fillId="0" borderId="10" xfId="95" applyNumberFormat="1" applyFont="1" applyFill="1" applyBorder="1" applyAlignment="1">
      <alignment vertical="center" wrapText="1"/>
    </xf>
    <xf numFmtId="165" fontId="30" fillId="0" borderId="10" xfId="96" applyNumberFormat="1" applyFont="1" applyFill="1" applyBorder="1" applyAlignment="1">
      <alignment vertical="center" wrapText="1"/>
    </xf>
    <xf numFmtId="165" fontId="26" fillId="0" borderId="10" xfId="97" applyNumberFormat="1" applyFont="1" applyFill="1" applyBorder="1" applyAlignment="1">
      <alignment vertical="center" wrapText="1"/>
    </xf>
    <xf numFmtId="165" fontId="26" fillId="0" borderId="10" xfId="98" applyNumberFormat="1" applyFont="1" applyFill="1" applyBorder="1" applyAlignment="1">
      <alignment vertical="center" wrapText="1"/>
    </xf>
    <xf numFmtId="165" fontId="26" fillId="0" borderId="10" xfId="99" applyNumberFormat="1" applyFont="1" applyFill="1" applyBorder="1" applyAlignment="1">
      <alignment vertical="center" wrapText="1"/>
    </xf>
    <xf numFmtId="0" fontId="23" fillId="0" borderId="10" xfId="0" applyFont="1" applyFill="1" applyBorder="1"/>
    <xf numFmtId="165" fontId="26" fillId="0" borderId="10" xfId="100" applyNumberFormat="1" applyFont="1" applyFill="1" applyBorder="1" applyAlignment="1">
      <alignment vertical="center" wrapText="1"/>
    </xf>
    <xf numFmtId="165" fontId="30" fillId="0" borderId="10" xfId="101" applyNumberFormat="1" applyFont="1" applyFill="1" applyBorder="1" applyAlignment="1">
      <alignment vertical="center" wrapText="1"/>
    </xf>
    <xf numFmtId="165" fontId="30" fillId="0" borderId="10" xfId="102" applyNumberFormat="1" applyFont="1" applyFill="1" applyBorder="1" applyAlignment="1">
      <alignment vertical="center" wrapText="1"/>
    </xf>
    <xf numFmtId="165" fontId="26" fillId="0" borderId="10" xfId="103" applyNumberFormat="1" applyFont="1" applyFill="1" applyBorder="1" applyAlignment="1">
      <alignment vertical="center" wrapText="1"/>
    </xf>
    <xf numFmtId="165" fontId="26" fillId="0" borderId="10" xfId="104" applyNumberFormat="1" applyFont="1" applyFill="1" applyBorder="1" applyAlignment="1">
      <alignment vertical="center" wrapText="1"/>
    </xf>
    <xf numFmtId="165" fontId="26" fillId="0" borderId="10" xfId="105" applyNumberFormat="1" applyFont="1" applyFill="1" applyBorder="1" applyAlignment="1">
      <alignment vertical="center" wrapText="1"/>
    </xf>
    <xf numFmtId="165" fontId="30" fillId="0" borderId="10" xfId="107" applyNumberFormat="1" applyFont="1" applyFill="1" applyBorder="1" applyAlignment="1">
      <alignment vertical="center" wrapText="1"/>
    </xf>
    <xf numFmtId="165" fontId="30" fillId="0" borderId="10" xfId="108" applyNumberFormat="1" applyFont="1" applyFill="1" applyBorder="1" applyAlignment="1">
      <alignment vertical="center" wrapText="1"/>
    </xf>
    <xf numFmtId="165" fontId="30" fillId="0" borderId="10" xfId="109" applyNumberFormat="1" applyFont="1" applyFill="1" applyBorder="1" applyAlignment="1">
      <alignment vertical="center" wrapText="1"/>
    </xf>
    <xf numFmtId="165" fontId="30" fillId="0" borderId="10" xfId="110" applyNumberFormat="1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left" vertical="center"/>
    </xf>
    <xf numFmtId="165" fontId="26" fillId="0" borderId="10" xfId="111" applyNumberFormat="1" applyFont="1" applyFill="1" applyBorder="1"/>
    <xf numFmtId="41" fontId="0" fillId="0" borderId="10" xfId="44" applyFont="1" applyBorder="1"/>
    <xf numFmtId="0" fontId="1" fillId="0" borderId="0" xfId="0" applyFont="1" applyProtection="1">
      <protection locked="0"/>
    </xf>
    <xf numFmtId="0" fontId="23" fillId="0" borderId="0" xfId="0" quotePrefix="1" applyFont="1" applyFill="1" applyBorder="1" applyAlignment="1">
      <alignment horizontal="center" vertical="center"/>
    </xf>
    <xf numFmtId="15" fontId="32" fillId="33" borderId="0" xfId="48" applyNumberFormat="1" applyFont="1" applyFill="1" applyBorder="1" applyAlignment="1">
      <alignment horizontal="center" vertical="center"/>
    </xf>
    <xf numFmtId="0" fontId="0" fillId="0" borderId="0" xfId="0" applyBorder="1"/>
    <xf numFmtId="0" fontId="23" fillId="0" borderId="0" xfId="0" applyFont="1" applyFill="1" applyBorder="1" applyAlignment="1">
      <alignment horizontal="right" vertical="center"/>
    </xf>
    <xf numFmtId="0" fontId="0" fillId="0" borderId="0" xfId="0" quotePrefix="1" applyFill="1" applyBorder="1" applyAlignment="1">
      <alignment horizontal="left"/>
    </xf>
    <xf numFmtId="0" fontId="36" fillId="0" borderId="0" xfId="0" applyFont="1"/>
    <xf numFmtId="0" fontId="35" fillId="0" borderId="0" xfId="0" quotePrefix="1" applyFont="1" applyAlignment="1">
      <alignment horizontal="center"/>
    </xf>
    <xf numFmtId="0" fontId="26" fillId="0" borderId="0" xfId="0" applyFont="1" applyAlignment="1">
      <alignment horizontal="right"/>
    </xf>
    <xf numFmtId="0" fontId="26" fillId="0" borderId="0" xfId="0" applyFont="1"/>
  </cellXfs>
  <cellStyles count="11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4" builtinId="6"/>
    <cellStyle name="Comma 10" xfId="55"/>
    <cellStyle name="Comma 11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19" xfId="96"/>
    <cellStyle name="Comma 2 2" xfId="42"/>
    <cellStyle name="Comma 20" xfId="101"/>
    <cellStyle name="Comma 21" xfId="102"/>
    <cellStyle name="Comma 22" xfId="106"/>
    <cellStyle name="Comma 23" xfId="107"/>
    <cellStyle name="Comma 24" xfId="108"/>
    <cellStyle name="Comma 25" xfId="109"/>
    <cellStyle name="Comma 26" xfId="110"/>
    <cellStyle name="Comma 28" xfId="111"/>
    <cellStyle name="Comma 29" xfId="64"/>
    <cellStyle name="Comma 30" xfId="65"/>
    <cellStyle name="Comma 31" xfId="66"/>
    <cellStyle name="Comma 32" xfId="67"/>
    <cellStyle name="Comma 33" xfId="68"/>
    <cellStyle name="Comma 34" xfId="69"/>
    <cellStyle name="Comma 35" xfId="70"/>
    <cellStyle name="Comma 36" xfId="71"/>
    <cellStyle name="Comma 37" xfId="72"/>
    <cellStyle name="Comma 38" xfId="73"/>
    <cellStyle name="Comma 39" xfId="74"/>
    <cellStyle name="Comma 4" xfId="49"/>
    <cellStyle name="Comma 40" xfId="75"/>
    <cellStyle name="Comma 41" xfId="76"/>
    <cellStyle name="Comma 42" xfId="77"/>
    <cellStyle name="Comma 43" xfId="78"/>
    <cellStyle name="Comma 44" xfId="79"/>
    <cellStyle name="Comma 45" xfId="80"/>
    <cellStyle name="Comma 46" xfId="81"/>
    <cellStyle name="Comma 47" xfId="82"/>
    <cellStyle name="Comma 48" xfId="83"/>
    <cellStyle name="Comma 49" xfId="84"/>
    <cellStyle name="Comma 5" xfId="50"/>
    <cellStyle name="Comma 50" xfId="104"/>
    <cellStyle name="Comma 51" xfId="105"/>
    <cellStyle name="Comma 52" xfId="103"/>
    <cellStyle name="Comma 53" xfId="99"/>
    <cellStyle name="Comma 54" xfId="100"/>
    <cellStyle name="Comma 55" xfId="92"/>
    <cellStyle name="Comma 56" xfId="93"/>
    <cellStyle name="Comma 57" xfId="94"/>
    <cellStyle name="Comma 58" xfId="95"/>
    <cellStyle name="Comma 59" xfId="97"/>
    <cellStyle name="Comma 6" xfId="51"/>
    <cellStyle name="Comma 60" xfId="98"/>
    <cellStyle name="Comma 61" xfId="91"/>
    <cellStyle name="Comma 62" xfId="85"/>
    <cellStyle name="Comma 63" xfId="86"/>
    <cellStyle name="Comma 64" xfId="87"/>
    <cellStyle name="Comma 65" xfId="88"/>
    <cellStyle name="Comma 66" xfId="89"/>
    <cellStyle name="Comma 67" xfId="90"/>
    <cellStyle name="Comma 7" xfId="52"/>
    <cellStyle name="Comma 8" xfId="53"/>
    <cellStyle name="Comma 9" xfId="5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6"/>
    <cellStyle name="Normal 2 2" xfId="47"/>
    <cellStyle name="Normal 7" xfId="43"/>
    <cellStyle name="Normal_APRIL 2006 U Baru" xfId="48"/>
    <cellStyle name="Normal_Sheet1" xfId="45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03.%20Foaming%20Project/Database%20Karyawan%20Foaming%20upda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Jan%2023/GROSS%20NORMAL%20-%20FOAMING%202023%20-%20LENN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April%20%2023/Foaming%20%20Rekap%20gaji%20April%2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Maret%20%2023/Foaming%20Cash%20%20Rekening%20Maret%202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April%20%2023/Foaming%20Cash%20%20Rekening%20April%20%2023%20Pkt%20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April%20%2023/SO%20Rekap%20Gaji%20SO%20Yard%20April%202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April%20%2023/SO%20Cash%20&amp;%20Rekening%20April%20%202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Jan%2023/GROSS%20NORMAL%20-%20SO%20YARD%202023%20-%20LENNY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April%20%2023/GROSS%20NORMAL%20-%20RIGLESS%202023%20-%20LENNY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April%20%2023/Rigless%20Cash%20%20Rekening%20April%20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11">
          <cell r="B11" t="str">
            <v>ADE SUMANTRI</v>
          </cell>
          <cell r="C11">
            <v>0</v>
          </cell>
          <cell r="D11" t="str">
            <v>Jl. Gagak Putih No 6 RT 01 / RW 03 Kel. Titian Antui - Pinggir</v>
          </cell>
          <cell r="E11" t="str">
            <v>1403131910807879</v>
          </cell>
        </row>
        <row r="12">
          <cell r="B12" t="str">
            <v>ADITYAWARMAN</v>
          </cell>
          <cell r="C12">
            <v>0</v>
          </cell>
          <cell r="D12" t="str">
            <v>Jl. Purnama No 16 Duri Kel. Babussalam</v>
          </cell>
          <cell r="E12" t="str">
            <v>1403091803851383</v>
          </cell>
        </row>
        <row r="13">
          <cell r="B13" t="str">
            <v>AFRIANTO</v>
          </cell>
          <cell r="C13">
            <v>0</v>
          </cell>
          <cell r="D13" t="str">
            <v>Jl. Siak Gg. Pelajar</v>
          </cell>
          <cell r="E13" t="str">
            <v>1403092804800001</v>
          </cell>
        </row>
        <row r="14">
          <cell r="B14" t="str">
            <v>AFRIANTO</v>
          </cell>
          <cell r="C14">
            <v>0</v>
          </cell>
          <cell r="D14" t="str">
            <v>Jl. Cendrawasih  RT 001/ RW 006 Kel. Babussalam</v>
          </cell>
          <cell r="E14" t="str">
            <v>1403093004812053</v>
          </cell>
        </row>
        <row r="15">
          <cell r="B15" t="str">
            <v>AFRIZAL</v>
          </cell>
          <cell r="C15">
            <v>0</v>
          </cell>
          <cell r="D15" t="str">
            <v>Jl. Asrama Polisi Tribrata Gg. Paus Blok C No.25 RT.06 RW.08 Kel. Pematang Pudu</v>
          </cell>
          <cell r="E15" t="str">
            <v>1403090504711680</v>
          </cell>
        </row>
        <row r="16">
          <cell r="B16" t="str">
            <v>AFRIZAL RUFIANDHI</v>
          </cell>
          <cell r="C16">
            <v>0</v>
          </cell>
          <cell r="D16" t="str">
            <v>Jl. Siak  Gg. Wira RT 04/ RW 05 Kel. Balai Makam</v>
          </cell>
          <cell r="E16" t="str">
            <v>1403091504730011</v>
          </cell>
        </row>
        <row r="17">
          <cell r="B17" t="str">
            <v>AHDI ILHAMDA</v>
          </cell>
          <cell r="C17">
            <v>0</v>
          </cell>
          <cell r="D17" t="str">
            <v>Jl. K. Mahoni No. 1D Kel. Pematang Pudu</v>
          </cell>
          <cell r="E17" t="str">
            <v>1403091207870009</v>
          </cell>
        </row>
        <row r="18">
          <cell r="B18" t="str">
            <v>AHMAD YANTO</v>
          </cell>
          <cell r="C18">
            <v>0</v>
          </cell>
          <cell r="D18" t="str">
            <v>Jl. Tegal sari Siaga Km.1 Kulim</v>
          </cell>
          <cell r="E18" t="str">
            <v>1403091808640005</v>
          </cell>
        </row>
        <row r="19">
          <cell r="B19" t="str">
            <v>Al AMIN</v>
          </cell>
          <cell r="C19">
            <v>0</v>
          </cell>
          <cell r="D19" t="str">
            <v>Jl. Melati No.31 Simp. Garoga RT 001/ RW 003 Kel. Balai Makam</v>
          </cell>
          <cell r="E19" t="str">
            <v>1403091312700003</v>
          </cell>
        </row>
        <row r="20">
          <cell r="B20" t="str">
            <v>ALDE KURNIA</v>
          </cell>
          <cell r="C20">
            <v>0</v>
          </cell>
          <cell r="D20" t="str">
            <v>Jl. KH Ahmad Dahlan No. 25 RT 01/ RW 07 Kel. Balik Alam</v>
          </cell>
          <cell r="E20" t="str">
            <v>1403091502760005</v>
          </cell>
        </row>
        <row r="21">
          <cell r="B21" t="str">
            <v>AMRI</v>
          </cell>
          <cell r="C21">
            <v>0</v>
          </cell>
          <cell r="D21" t="str">
            <v>Jl. Aman Gg. Aster BTN 11 Kel. Pematang Pudu</v>
          </cell>
          <cell r="E21" t="str">
            <v>1403092909843218</v>
          </cell>
        </row>
        <row r="22">
          <cell r="B22" t="str">
            <v>ANDREAS SIBUEA</v>
          </cell>
          <cell r="C22">
            <v>0</v>
          </cell>
          <cell r="D22" t="str">
            <v>Jl. Pipa Air Bersih BTN Tahap II Block G No. 03 Kel. Balai Makam</v>
          </cell>
          <cell r="E22" t="str">
            <v>1271180310800002</v>
          </cell>
        </row>
        <row r="23">
          <cell r="B23" t="str">
            <v>ANTOS MIRAL</v>
          </cell>
          <cell r="C23">
            <v>0</v>
          </cell>
          <cell r="D23" t="str">
            <v>Jl. Merak No. 13 Prumnas THP III RT 08/ RW 09 Kel. Balai Makam</v>
          </cell>
          <cell r="E23" t="str">
            <v>1403092707763910</v>
          </cell>
        </row>
        <row r="24">
          <cell r="B24" t="str">
            <v>ARBOZA</v>
          </cell>
          <cell r="C24">
            <v>0</v>
          </cell>
          <cell r="D24" t="str">
            <v>Jl. Lancang Kuning I  RT 007/ RW 005 Kel. Balai Makam</v>
          </cell>
          <cell r="E24" t="str">
            <v>1403092309731109</v>
          </cell>
        </row>
        <row r="25">
          <cell r="B25" t="str">
            <v>ARDI HASRI</v>
          </cell>
          <cell r="C25">
            <v>0</v>
          </cell>
          <cell r="D25" t="str">
            <v>Jl. Arena No.231 Kel. Balai Makam</v>
          </cell>
          <cell r="E25" t="str">
            <v>1403090110640006</v>
          </cell>
        </row>
        <row r="26">
          <cell r="B26" t="str">
            <v>ARIANDI</v>
          </cell>
          <cell r="C26" t="str">
            <v>SL</v>
          </cell>
          <cell r="D26" t="str">
            <v>Jl. Jendral Sudirman No.436  RT 003/ RW 004 Kel. Air Jamban</v>
          </cell>
          <cell r="E26" t="str">
            <v>1403092505700012</v>
          </cell>
        </row>
        <row r="27">
          <cell r="B27" t="str">
            <v>ARIF FADILLAH</v>
          </cell>
          <cell r="C27" t="str">
            <v>SLT</v>
          </cell>
          <cell r="D27" t="str">
            <v>Jl. Kebun Karet No. 22C RT 003 / RW 001 Kel. Air Jamban</v>
          </cell>
          <cell r="E27" t="str">
            <v>1403092804600002</v>
          </cell>
        </row>
        <row r="28">
          <cell r="B28" t="str">
            <v>BUDI MURSAL</v>
          </cell>
          <cell r="C28">
            <v>0</v>
          </cell>
          <cell r="D28" t="str">
            <v>Jl. Lancang Kuning 1 ( LKMD )</v>
          </cell>
          <cell r="E28" t="str">
            <v>1375010602800024</v>
          </cell>
        </row>
        <row r="29">
          <cell r="B29" t="str">
            <v>BUDI WAHYUDI</v>
          </cell>
          <cell r="C29">
            <v>0</v>
          </cell>
          <cell r="D29" t="str">
            <v>Jl. Harapan Baru RT.02 RW.14 Kel. Talang Mandi</v>
          </cell>
          <cell r="E29" t="str">
            <v>1403090809770004</v>
          </cell>
        </row>
        <row r="30">
          <cell r="B30" t="str">
            <v>DARSIL</v>
          </cell>
          <cell r="C30" t="str">
            <v>S</v>
          </cell>
          <cell r="D30" t="str">
            <v>Jl. BTN Rokan permai No. B06 RT 004/ RW 009 Kel. Air Jamban</v>
          </cell>
          <cell r="E30" t="str">
            <v>1403091011680013</v>
          </cell>
        </row>
        <row r="31">
          <cell r="B31" t="str">
            <v>DEDE PUTRA</v>
          </cell>
          <cell r="C31">
            <v>0</v>
          </cell>
          <cell r="D31" t="str">
            <v>Jl. Tribrata Perum Green Nirwana 9C Kel. Babussalam</v>
          </cell>
          <cell r="E31" t="str">
            <v>1304081107860004</v>
          </cell>
        </row>
        <row r="32">
          <cell r="B32" t="str">
            <v>DEDI RITWAN.S</v>
          </cell>
          <cell r="C32">
            <v>0</v>
          </cell>
          <cell r="D32" t="str">
            <v>Jl. Pirma Toba II RT 004/ RW 008 Kel. Titian Antui</v>
          </cell>
          <cell r="E32" t="str">
            <v>1403132509923842</v>
          </cell>
        </row>
        <row r="33">
          <cell r="B33" t="str">
            <v>DODI PUTRA</v>
          </cell>
          <cell r="C33">
            <v>0</v>
          </cell>
          <cell r="D33" t="str">
            <v>Jl. Sukajadi, Graha Asri II Blok H No. 18 RT 003 / RW 020 Kel. Air Jamban</v>
          </cell>
          <cell r="E33" t="str">
            <v>1403130711850001</v>
          </cell>
        </row>
        <row r="34">
          <cell r="B34" t="str">
            <v>EDI CHANDRA</v>
          </cell>
          <cell r="C34">
            <v>0</v>
          </cell>
          <cell r="D34" t="str">
            <v>Jl. Kayangan No. 24 Kel. Air Jamban</v>
          </cell>
          <cell r="E34" t="str">
            <v>1403091506690012</v>
          </cell>
        </row>
        <row r="35">
          <cell r="B35" t="str">
            <v>EDWARD</v>
          </cell>
          <cell r="C35">
            <v>0</v>
          </cell>
          <cell r="D35" t="str">
            <v xml:space="preserve">Jl. Wonosobo Sebanga </v>
          </cell>
          <cell r="E35" t="str">
            <v>1306041010670001</v>
          </cell>
        </row>
        <row r="36">
          <cell r="B36" t="str">
            <v>ELMI KURNIADI</v>
          </cell>
          <cell r="C36">
            <v>0</v>
          </cell>
          <cell r="D36" t="str">
            <v>Jl. Jendral Sudirman Gg. Pelangi RT 02/ RW 03 Kel. Gajah Sakti</v>
          </cell>
          <cell r="E36" t="str">
            <v>1403091211760004</v>
          </cell>
        </row>
        <row r="37">
          <cell r="B37" t="str">
            <v>ELMON ISRULYZA</v>
          </cell>
          <cell r="C37">
            <v>0</v>
          </cell>
          <cell r="D37" t="str">
            <v>Jl. Harapan Baru No.16  RT 002/ RW 005 Kel. Talang Mandi</v>
          </cell>
          <cell r="E37" t="str">
            <v>1403090611780006</v>
          </cell>
        </row>
        <row r="38">
          <cell r="B38" t="str">
            <v>ERIKMEN</v>
          </cell>
          <cell r="C38">
            <v>0</v>
          </cell>
          <cell r="D38" t="str">
            <v>Jl. Bathin batuah Gg. Pujangga No.03 Kel. Pematang Pudu</v>
          </cell>
          <cell r="E38" t="str">
            <v>1306140301840001</v>
          </cell>
        </row>
        <row r="39">
          <cell r="B39" t="str">
            <v>FAISAL</v>
          </cell>
          <cell r="C39">
            <v>0</v>
          </cell>
          <cell r="D39" t="str">
            <v>Jl. Gajah Mada Pinggir RT 003 / RW 005 Kel. Titian Antui</v>
          </cell>
          <cell r="E39" t="str">
            <v>1403130402740031</v>
          </cell>
        </row>
        <row r="40">
          <cell r="B40" t="str">
            <v>FIRDAUS</v>
          </cell>
          <cell r="C40">
            <v>0</v>
          </cell>
          <cell r="D40" t="str">
            <v>Jl. Bakti Nusantara RT 002 / RW 006 Kel. Babussalam</v>
          </cell>
          <cell r="E40" t="str">
            <v>1306082208910001</v>
          </cell>
        </row>
        <row r="41">
          <cell r="B41" t="str">
            <v>GERI MEXON</v>
          </cell>
          <cell r="C41">
            <v>0</v>
          </cell>
          <cell r="D41" t="str">
            <v>Jl. Habbulwathan  RT 002 / RW 019 Kel. Air Jamban</v>
          </cell>
          <cell r="E41" t="str">
            <v>1403090409849374</v>
          </cell>
        </row>
        <row r="42">
          <cell r="B42" t="str">
            <v>GUSRI</v>
          </cell>
          <cell r="C42">
            <v>0</v>
          </cell>
          <cell r="D42" t="str">
            <v>Jl. Hidayah RT 004/ RW 003 Kel. Duri Timur</v>
          </cell>
          <cell r="E42" t="str">
            <v>1403091208720002</v>
          </cell>
        </row>
        <row r="43">
          <cell r="B43" t="str">
            <v>GUSTI PUTRA</v>
          </cell>
          <cell r="C43">
            <v>0</v>
          </cell>
          <cell r="D43" t="str">
            <v>Jl. Aman Field Gg. Melur No.77 RT 02 / RW 07 Kel. Pamatang Pudu</v>
          </cell>
          <cell r="E43" t="str">
            <v>1403091608730006</v>
          </cell>
        </row>
        <row r="44">
          <cell r="B44" t="str">
            <v>HENDRA KESUMA</v>
          </cell>
          <cell r="C44">
            <v>0</v>
          </cell>
          <cell r="D44" t="str">
            <v>Jl. Kayangan Gg. Pantau Block C17 RT 003 / RW 001</v>
          </cell>
          <cell r="E44" t="str">
            <v>1471021203830021</v>
          </cell>
        </row>
        <row r="45">
          <cell r="B45" t="str">
            <v>HENDRA YOS</v>
          </cell>
          <cell r="C45">
            <v>0</v>
          </cell>
          <cell r="D45" t="str">
            <v>Jl. Desa Harapan No.73 Kel. Air Jamban</v>
          </cell>
          <cell r="E45" t="str">
            <v>1403090201740005</v>
          </cell>
        </row>
        <row r="46">
          <cell r="B46" t="str">
            <v>HENDRI MARPAUNG</v>
          </cell>
          <cell r="C46">
            <v>0</v>
          </cell>
          <cell r="D46" t="str">
            <v>Jl. Bakti Kopelapip Gg. bersama Kel. Pematang Pudu</v>
          </cell>
          <cell r="E46" t="str">
            <v>1403092211870001</v>
          </cell>
        </row>
        <row r="47">
          <cell r="B47" t="str">
            <v>HERI IRAWAN</v>
          </cell>
          <cell r="C47">
            <v>0</v>
          </cell>
          <cell r="D47" t="str">
            <v>Jl. Lintas Duri – Dumai KM. 11 Kulim Kel. Sebangar</v>
          </cell>
          <cell r="E47" t="str">
            <v>1403092706900003</v>
          </cell>
        </row>
        <row r="48">
          <cell r="B48" t="str">
            <v>HERIYANTO</v>
          </cell>
          <cell r="C48">
            <v>0</v>
          </cell>
          <cell r="D48" t="str">
            <v>Jl. BTN Thp II Block C No.05 RT 006/ RW 009 Kel. Balai Makam</v>
          </cell>
          <cell r="E48" t="str">
            <v>1403090703723719</v>
          </cell>
        </row>
        <row r="49">
          <cell r="B49" t="str">
            <v>HERMON</v>
          </cell>
          <cell r="C49">
            <v>0</v>
          </cell>
          <cell r="D49" t="str">
            <v>Jl. Kayangan Tengah GG. Geso RT 05 / RW 15 Kel. Air Jamban</v>
          </cell>
          <cell r="E49" t="str">
            <v>1403093012650004</v>
          </cell>
        </row>
        <row r="50">
          <cell r="B50" t="str">
            <v>HERY MARYA</v>
          </cell>
          <cell r="C50">
            <v>0</v>
          </cell>
          <cell r="D50" t="str">
            <v>Jl. Gaya Baru BTN Block E.5 RT 001 / RW 005 Kel. Duri Timur</v>
          </cell>
          <cell r="E50" t="str">
            <v>1403090605791695</v>
          </cell>
        </row>
        <row r="51">
          <cell r="B51" t="str">
            <v>HIJRAH FIRDAUS</v>
          </cell>
          <cell r="C51">
            <v>0</v>
          </cell>
          <cell r="D51" t="str">
            <v>Jl. Obor III Gg. Kanari 1 No 29 RT 02 / RW 05</v>
          </cell>
          <cell r="E51" t="str">
            <v>37471011901900001</v>
          </cell>
        </row>
        <row r="52">
          <cell r="B52" t="str">
            <v>HONGMA GIRSANG</v>
          </cell>
          <cell r="C52">
            <v>0</v>
          </cell>
          <cell r="D52" t="str">
            <v>Jl. Kulim KM 9  RT 004 / RW 007 Kel. Petani</v>
          </cell>
          <cell r="E52" t="str">
            <v>1211021408910004</v>
          </cell>
        </row>
        <row r="53">
          <cell r="B53" t="str">
            <v>HOTMAN MARTUA</v>
          </cell>
          <cell r="C53">
            <v>0</v>
          </cell>
          <cell r="D53" t="str">
            <v>Jl. Karang Anyer I Gg. Harmonis RT 004/ RW 006 Kel. Air Jamban</v>
          </cell>
          <cell r="E53" t="str">
            <v>1403090112680004</v>
          </cell>
        </row>
        <row r="54">
          <cell r="B54" t="str">
            <v>IMEL CHANIAGO</v>
          </cell>
          <cell r="C54">
            <v>0</v>
          </cell>
          <cell r="D54" t="str">
            <v>Jl. ST. Hasanuddin 73  RT 001/ RW 006 Kel. Balik Alam</v>
          </cell>
          <cell r="E54" t="str">
            <v>1403091003804904</v>
          </cell>
        </row>
        <row r="55">
          <cell r="B55" t="str">
            <v>IRWAN</v>
          </cell>
          <cell r="C55">
            <v>0</v>
          </cell>
          <cell r="D55" t="str">
            <v>Jl. Karya Bakti Gg. Bakti  RT 04/ RW 14 Kel. Air Jamban</v>
          </cell>
          <cell r="E55" t="str">
            <v>1403092112660003</v>
          </cell>
        </row>
        <row r="56">
          <cell r="B56" t="str">
            <v>JASRUL</v>
          </cell>
          <cell r="C56">
            <v>0</v>
          </cell>
          <cell r="D56" t="str">
            <v>Jl. Jend. Sudirman Gg. Aneka No. 34</v>
          </cell>
          <cell r="E56" t="str">
            <v>1471090701590001</v>
          </cell>
        </row>
        <row r="57">
          <cell r="B57" t="str">
            <v>JEKSON.H</v>
          </cell>
          <cell r="C57">
            <v>0</v>
          </cell>
          <cell r="D57" t="str">
            <v>Jl. Jawa Gg. Teratai No 48 Kel. Gajah Sakti</v>
          </cell>
          <cell r="E57" t="str">
            <v>1403092209853264</v>
          </cell>
        </row>
        <row r="58">
          <cell r="B58" t="str">
            <v>JULIARTO</v>
          </cell>
          <cell r="C58">
            <v>0</v>
          </cell>
          <cell r="D58" t="str">
            <v>Jl. Anggur Merah No.06 Polos RT 003/ RW 006 Kel. Air Jamban</v>
          </cell>
          <cell r="E58" t="str">
            <v>140309087720001</v>
          </cell>
        </row>
        <row r="59">
          <cell r="B59" t="str">
            <v>JUNAIDI</v>
          </cell>
          <cell r="C59">
            <v>0</v>
          </cell>
          <cell r="D59" t="str">
            <v>Jl. Beringin No. C 28 RT 003 / RW 019 Kel. Air Jamban</v>
          </cell>
          <cell r="E59" t="str">
            <v>1377011701840001</v>
          </cell>
        </row>
        <row r="60">
          <cell r="B60" t="str">
            <v>KARNI</v>
          </cell>
          <cell r="C60">
            <v>0</v>
          </cell>
          <cell r="D60" t="str">
            <v>Jl. Bakti Kulim KM 9 RT 003 / RW 007 Kel. Petani</v>
          </cell>
          <cell r="E60" t="str">
            <v>1403091203870008</v>
          </cell>
        </row>
        <row r="61">
          <cell r="B61" t="str">
            <v>M.AGOES BAEDLOWI</v>
          </cell>
          <cell r="C61">
            <v>0</v>
          </cell>
          <cell r="D61" t="str">
            <v xml:space="preserve">Jl. Kakak Tua II No. 08 RT.14/RW.09 Kel. Balai Makam </v>
          </cell>
          <cell r="E61" t="str">
            <v>1403092804640002</v>
          </cell>
        </row>
        <row r="62">
          <cell r="B62" t="str">
            <v>MEDRIADI</v>
          </cell>
          <cell r="C62">
            <v>0</v>
          </cell>
          <cell r="D62" t="str">
            <v>Jl. Asrama Tribrata No. 98 RT 01/RW 08 Kel. Pematang Pudu, Kec. Mandau</v>
          </cell>
          <cell r="E62" t="str">
            <v>1403091206690216</v>
          </cell>
        </row>
        <row r="63">
          <cell r="B63" t="str">
            <v>M.YUDISTIRA</v>
          </cell>
          <cell r="C63">
            <v>0</v>
          </cell>
          <cell r="D63" t="str">
            <v>Jl. Bhakti Gg. Suka Damai  RT 004/ RW 015 Kel. Pematang Pudu</v>
          </cell>
          <cell r="E63" t="str">
            <v>1403090911885545</v>
          </cell>
        </row>
        <row r="64">
          <cell r="B64" t="str">
            <v>M.ROLLY WANENI</v>
          </cell>
          <cell r="C64">
            <v>0</v>
          </cell>
          <cell r="D64" t="str">
            <v>Jl. Tegal Sari  RT 006 / RW 020 Kel. Air Jamban</v>
          </cell>
          <cell r="E64" t="str">
            <v>1403093101942945</v>
          </cell>
        </row>
        <row r="65">
          <cell r="B65" t="str">
            <v>M.Y ERIYANTO</v>
          </cell>
          <cell r="C65">
            <v>0</v>
          </cell>
          <cell r="D65" t="str">
            <v>Jl. Tegal Sari Komplek Graha Sirenity Block C No. 03 RT 006/ RW 020</v>
          </cell>
          <cell r="E65" t="str">
            <v>1403091708632943</v>
          </cell>
        </row>
        <row r="66">
          <cell r="B66" t="str">
            <v>MUJIONO</v>
          </cell>
          <cell r="C66">
            <v>0</v>
          </cell>
          <cell r="D66" t="str">
            <v>Jl. Tegal Sari Gg. Jambak No.98 RT.04 RW.20 Kel. Air Jamban</v>
          </cell>
          <cell r="E66" t="str">
            <v>1403090506759807</v>
          </cell>
        </row>
        <row r="67">
          <cell r="B67" t="str">
            <v>NOFRIADI</v>
          </cell>
          <cell r="C67" t="str">
            <v>S</v>
          </cell>
          <cell r="D67" t="str">
            <v>Jl. Siak Gg. Pelajar Kel. Simpang Padang</v>
          </cell>
          <cell r="E67" t="str">
            <v>14030921111820002</v>
          </cell>
        </row>
        <row r="68">
          <cell r="B68" t="str">
            <v>NOFRI ANDRI</v>
          </cell>
          <cell r="C68" t="str">
            <v>S</v>
          </cell>
          <cell r="D68" t="str">
            <v>Jl. Dewi Sartika Gg. Sebo No. B10 RT 02/ RW 08 Kel. Balik Alam</v>
          </cell>
          <cell r="E68" t="str">
            <v>1403091211760004</v>
          </cell>
        </row>
        <row r="69">
          <cell r="B69" t="str">
            <v>RACHMAN</v>
          </cell>
          <cell r="C69">
            <v>0</v>
          </cell>
          <cell r="D69" t="str">
            <v>Jl. Kh. Wahid Hassym No.43 RT 001/ RW 008 Kel. Balik Alam</v>
          </cell>
          <cell r="E69" t="str">
            <v>1403092708738900</v>
          </cell>
        </row>
        <row r="70">
          <cell r="B70" t="str">
            <v>RAMLI</v>
          </cell>
          <cell r="C70">
            <v>0</v>
          </cell>
          <cell r="D70" t="str">
            <v>Jl. Rokan BTN Byduri Permai Block B No.06 RT 002/ RW 021 Kel. Air Jamban</v>
          </cell>
          <cell r="E70" t="str">
            <v>1403090710650005</v>
          </cell>
        </row>
        <row r="71">
          <cell r="B71" t="str">
            <v>RIANANTO</v>
          </cell>
          <cell r="C71">
            <v>0</v>
          </cell>
          <cell r="D71" t="str">
            <v>Jl. Mawar Gg Aster No 10 RT 02 / RW 09 Kel. Balik Alam</v>
          </cell>
          <cell r="E71" t="str">
            <v>3209302104890001</v>
          </cell>
        </row>
        <row r="72">
          <cell r="B72" t="str">
            <v>RIFKI</v>
          </cell>
          <cell r="C72">
            <v>0</v>
          </cell>
          <cell r="D72" t="str">
            <v>Jl. Bakti Nusantara  RT 003/ RW 006 Kel. Babussalam</v>
          </cell>
          <cell r="E72" t="str">
            <v>1403091212830781</v>
          </cell>
        </row>
        <row r="73">
          <cell r="B73" t="str">
            <v>RIO EVANO BESTYN</v>
          </cell>
          <cell r="C73">
            <v>0</v>
          </cell>
          <cell r="D73" t="str">
            <v>Jl. Cipta Karya Panam Permata Residence – Pekanbaru Kel. Sidomulyo Barat</v>
          </cell>
          <cell r="E73" t="str">
            <v>1371110903890002</v>
          </cell>
        </row>
        <row r="74">
          <cell r="B74" t="str">
            <v>ROGER TAMBUNAN</v>
          </cell>
          <cell r="C74">
            <v>0</v>
          </cell>
          <cell r="D74" t="str">
            <v>Jl. Jawa Ujung No.175 RT 003/ RW 010 Kel. Gajah Sakti</v>
          </cell>
          <cell r="E74" t="str">
            <v>1403092008640004</v>
          </cell>
        </row>
        <row r="75">
          <cell r="B75" t="str">
            <v>RONI MIDRA</v>
          </cell>
          <cell r="C75">
            <v>0</v>
          </cell>
          <cell r="D75" t="str">
            <v>Jl. Jend. Sudirman RT 02 / RW 06 Kel. Gajah Sakti</v>
          </cell>
          <cell r="E75" t="str">
            <v>1403090502809917</v>
          </cell>
        </row>
        <row r="76">
          <cell r="B76" t="str">
            <v>RUSLI</v>
          </cell>
          <cell r="C76">
            <v>0</v>
          </cell>
          <cell r="D76" t="str">
            <v>Jl. AMD No. 25  RT 004/ RW 004 Kel. Babusallam</v>
          </cell>
          <cell r="E76" t="str">
            <v>1403092504608948</v>
          </cell>
        </row>
        <row r="77">
          <cell r="B77" t="str">
            <v>RIDOAN SALEH</v>
          </cell>
          <cell r="C77">
            <v>0</v>
          </cell>
          <cell r="D77" t="str">
            <v>Jl. Anggur Merah Duri</v>
          </cell>
          <cell r="E77" t="str">
            <v>1403090303888635</v>
          </cell>
        </row>
        <row r="78">
          <cell r="B78" t="str">
            <v>SAMBANG</v>
          </cell>
          <cell r="C78">
            <v>0</v>
          </cell>
          <cell r="D78" t="str">
            <v>Jl. Kayangan Ujung  RT 003 / RW 007 Kel. Babussalam</v>
          </cell>
          <cell r="E78" t="str">
            <v>1403091707720002</v>
          </cell>
        </row>
        <row r="79">
          <cell r="B79" t="str">
            <v>SARYUNI</v>
          </cell>
          <cell r="C79">
            <v>0</v>
          </cell>
          <cell r="D79" t="str">
            <v>Jl. Rokan RT 03/ RW 09  Kel. Air Jamban Kec. Mandau</v>
          </cell>
          <cell r="E79" t="str">
            <v>1403090406778652</v>
          </cell>
        </row>
        <row r="80">
          <cell r="B80" t="str">
            <v>SISWANTO</v>
          </cell>
          <cell r="C80">
            <v>0</v>
          </cell>
          <cell r="D80" t="str">
            <v>Jl. Bhakti Kulim KM. 09  RT 007/ RW 007 Kel. Petani</v>
          </cell>
          <cell r="E80" t="str">
            <v>1403090406740021</v>
          </cell>
        </row>
        <row r="81">
          <cell r="B81" t="str">
            <v>SUHARMAN</v>
          </cell>
          <cell r="C81" t="str">
            <v>s</v>
          </cell>
          <cell r="D81" t="str">
            <v>Jl. Jawa Gg. Jaya RT 003/ RW 004 Kel. Gajah Sakti</v>
          </cell>
          <cell r="E81" t="str">
            <v>1403091205800012</v>
          </cell>
        </row>
        <row r="82">
          <cell r="B82" t="str">
            <v>SUTISNA</v>
          </cell>
          <cell r="C82">
            <v>0</v>
          </cell>
          <cell r="D82" t="str">
            <v>Jl. Bhakti Gg. Swadaya No. 25 Kopelapip Kel. Pematang Pudu</v>
          </cell>
          <cell r="E82" t="str">
            <v>14030902087550002</v>
          </cell>
        </row>
        <row r="83">
          <cell r="B83" t="str">
            <v>SOFYAN HADI</v>
          </cell>
          <cell r="C83">
            <v>0</v>
          </cell>
          <cell r="D83" t="str">
            <v>Jl.Aman Gang Teratai No.76 RT/RW  02/07 Kel.Pematang Pudu</v>
          </cell>
          <cell r="E83" t="str">
            <v>1403092707800014</v>
          </cell>
        </row>
        <row r="84">
          <cell r="B84" t="str">
            <v>HENDRI</v>
          </cell>
          <cell r="C84">
            <v>0</v>
          </cell>
          <cell r="D84" t="str">
            <v>Jl. SS. Kasim Gg. Rajawali No. 09 RT 001 / RW 008 Kel. Balai Makam</v>
          </cell>
          <cell r="E84" t="str">
            <v>1403092210666392</v>
          </cell>
        </row>
        <row r="85">
          <cell r="B85" t="str">
            <v>TAFSIR</v>
          </cell>
          <cell r="C85">
            <v>0</v>
          </cell>
          <cell r="D85" t="str">
            <v>Jl. Jendral Sudirman No.234 RT 001 / RW 006 Kel. Gajah Sakti</v>
          </cell>
          <cell r="E85" t="str">
            <v>1403091102776272</v>
          </cell>
        </row>
        <row r="86">
          <cell r="B86" t="str">
            <v>TARSO</v>
          </cell>
          <cell r="C86">
            <v>0</v>
          </cell>
          <cell r="D86" t="str">
            <v>Jl. Karang Anyar I No.14B RT 004/ RW 003 Kel. Air Jamban</v>
          </cell>
          <cell r="E86" t="str">
            <v>1403093012690006</v>
          </cell>
        </row>
        <row r="87">
          <cell r="B87" t="str">
            <v>TRI MEILIKA WENI</v>
          </cell>
          <cell r="C87">
            <v>0</v>
          </cell>
          <cell r="D87" t="str">
            <v>Jl.Gurami 1 nomor 63 Rumbai</v>
          </cell>
          <cell r="E87" t="str">
            <v>1471126005890041</v>
          </cell>
        </row>
        <row r="88">
          <cell r="B88" t="str">
            <v>USRIZAL</v>
          </cell>
          <cell r="C88">
            <v>0</v>
          </cell>
          <cell r="D88" t="str">
            <v>Jl. Mandau No. 97 Kel. Air Jamban</v>
          </cell>
          <cell r="E88" t="str">
            <v>1403091202890001</v>
          </cell>
        </row>
        <row r="89">
          <cell r="B89" t="str">
            <v>VINA RAFFIYANTI</v>
          </cell>
          <cell r="C89">
            <v>0</v>
          </cell>
          <cell r="D89" t="str">
            <v>Jl. Asrama Tribrata Gang Matoa</v>
          </cell>
          <cell r="E89" t="str">
            <v>103096105914908</v>
          </cell>
        </row>
        <row r="90">
          <cell r="B90" t="str">
            <v>YEKI FATRA</v>
          </cell>
          <cell r="C90">
            <v>0</v>
          </cell>
          <cell r="D90" t="str">
            <v>Jl. Flamboyan No.25  RT 004/ RW 010 Kel. Balik Alam</v>
          </cell>
          <cell r="E90" t="str">
            <v>1403092706847673</v>
          </cell>
        </row>
        <row r="91">
          <cell r="B91" t="str">
            <v>YURIS SAFII</v>
          </cell>
          <cell r="C91">
            <v>0</v>
          </cell>
          <cell r="D91" t="str">
            <v>Jl. Kayangan Ujung Gg. Pantau No. 7 RT 03/ RW 07 Kel. Babusallam</v>
          </cell>
          <cell r="E91" t="str">
            <v>1403090703794900</v>
          </cell>
        </row>
        <row r="92">
          <cell r="B92" t="str">
            <v>ZOEL ADHA</v>
          </cell>
          <cell r="C92">
            <v>0</v>
          </cell>
          <cell r="D92" t="str">
            <v xml:space="preserve">Jl. Kayangan RT 004/ RW 006 Kel. Babussalam </v>
          </cell>
          <cell r="E92" t="str">
            <v>1403090810800003</v>
          </cell>
        </row>
        <row r="93">
          <cell r="B93" t="str">
            <v>ZULHENDRI</v>
          </cell>
          <cell r="C93">
            <v>0</v>
          </cell>
          <cell r="D93" t="str">
            <v>Jl. Bakti Nusantara  RT 002/ RW 006 Kel. Babusallam</v>
          </cell>
          <cell r="E93" t="str">
            <v>1403091109730001</v>
          </cell>
        </row>
        <row r="94">
          <cell r="B94" t="str">
            <v>ZULFAHMI</v>
          </cell>
          <cell r="C94">
            <v>0</v>
          </cell>
          <cell r="D94" t="str">
            <v>Jl.Tenggiri Desa Bagan Cempedak Rantau Kopar</v>
          </cell>
          <cell r="E94" t="str">
            <v>1407130505900001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 xml:space="preserve">Jl. Wonosobo Sebanga </v>
          </cell>
        </row>
        <row r="18">
          <cell r="C18" t="str">
            <v>AD00031</v>
          </cell>
          <cell r="D18">
            <v>42501</v>
          </cell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 xml:space="preserve">Jl. Kayangan RT 004/ RW 006 Kel. Babussalam </v>
          </cell>
        </row>
        <row r="42">
          <cell r="C42" t="str">
            <v>AD00028</v>
          </cell>
          <cell r="D42">
            <v>42471</v>
          </cell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 xml:space="preserve">JL.ACEH GANG ACEH II NO 24 </v>
          </cell>
        </row>
        <row r="80">
          <cell r="C80" t="str">
            <v>AD00074</v>
          </cell>
          <cell r="D80">
            <v>42501</v>
          </cell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 xml:space="preserve"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 xml:space="preserve"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 xml:space="preserve">JL.HUBULWATAN GG.RAHMAT </v>
          </cell>
        </row>
        <row r="96">
          <cell r="C96" t="str">
            <v>AD00108</v>
          </cell>
          <cell r="D96">
            <v>44702</v>
          </cell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&amp;rek"/>
      <sheetName val="Schedule"/>
      <sheetName val="Back Up Time Sheet"/>
      <sheetName val="SCHEDULE STAFF"/>
      <sheetName val="Rekap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9">
          <cell r="D9" t="str">
            <v>SUHARMAN</v>
          </cell>
          <cell r="E9" t="str">
            <v>SUPERVISOR</v>
          </cell>
          <cell r="F9" t="str">
            <v>STAFF</v>
          </cell>
          <cell r="G9">
            <v>20</v>
          </cell>
          <cell r="H9">
            <v>10</v>
          </cell>
          <cell r="I9">
            <v>4704750</v>
          </cell>
          <cell r="J9">
            <v>1568250</v>
          </cell>
          <cell r="K9">
            <v>6273000</v>
          </cell>
        </row>
        <row r="10">
          <cell r="D10" t="str">
            <v>HENDRA KESUMA</v>
          </cell>
          <cell r="E10" t="str">
            <v>SUPERVISOR</v>
          </cell>
          <cell r="F10" t="str">
            <v>STAFF</v>
          </cell>
          <cell r="G10">
            <v>21</v>
          </cell>
          <cell r="H10">
            <v>11</v>
          </cell>
          <cell r="I10">
            <v>4704750</v>
          </cell>
          <cell r="J10">
            <v>1568250</v>
          </cell>
          <cell r="K10">
            <v>6273000</v>
          </cell>
        </row>
        <row r="11">
          <cell r="D11" t="str">
            <v>HERIYANTO</v>
          </cell>
          <cell r="E11" t="str">
            <v>SUPERVISOR</v>
          </cell>
          <cell r="F11" t="str">
            <v>STAFF</v>
          </cell>
          <cell r="G11">
            <v>21</v>
          </cell>
          <cell r="H11">
            <v>5</v>
          </cell>
          <cell r="I11">
            <v>4704750</v>
          </cell>
          <cell r="J11">
            <v>1568250</v>
          </cell>
          <cell r="K11">
            <v>6273000</v>
          </cell>
        </row>
        <row r="12">
          <cell r="D12" t="str">
            <v>EDWARD</v>
          </cell>
          <cell r="E12" t="str">
            <v>SUPERVISOR</v>
          </cell>
          <cell r="F12" t="str">
            <v>STAFF</v>
          </cell>
          <cell r="G12">
            <v>21</v>
          </cell>
          <cell r="H12">
            <v>16</v>
          </cell>
          <cell r="I12">
            <v>4704750</v>
          </cell>
          <cell r="J12">
            <v>1568250</v>
          </cell>
          <cell r="K12">
            <v>6273000</v>
          </cell>
        </row>
        <row r="13">
          <cell r="D13" t="str">
            <v>SOFYAN HADI</v>
          </cell>
          <cell r="E13" t="str">
            <v>SUPERVISOR</v>
          </cell>
          <cell r="F13" t="str">
            <v>STAFF</v>
          </cell>
          <cell r="G13">
            <v>20</v>
          </cell>
          <cell r="H13">
            <v>10</v>
          </cell>
          <cell r="I13">
            <v>4704750</v>
          </cell>
          <cell r="J13">
            <v>1568250</v>
          </cell>
          <cell r="K13">
            <v>6273000</v>
          </cell>
        </row>
        <row r="14">
          <cell r="D14" t="str">
            <v>DODI PUTRA</v>
          </cell>
          <cell r="E14" t="str">
            <v>SUPERVISOR</v>
          </cell>
          <cell r="F14" t="str">
            <v>STAFF</v>
          </cell>
          <cell r="G14">
            <v>21</v>
          </cell>
          <cell r="H14">
            <v>11</v>
          </cell>
          <cell r="I14">
            <v>4704750</v>
          </cell>
          <cell r="J14">
            <v>1568250</v>
          </cell>
          <cell r="K14">
            <v>6273000</v>
          </cell>
        </row>
        <row r="15">
          <cell r="D15" t="str">
            <v>AHMAD YANTO</v>
          </cell>
          <cell r="E15" t="str">
            <v>SUPERVISOR</v>
          </cell>
          <cell r="F15" t="str">
            <v>STAFF</v>
          </cell>
          <cell r="G15">
            <v>21</v>
          </cell>
          <cell r="H15">
            <v>0</v>
          </cell>
          <cell r="I15">
            <v>4704750</v>
          </cell>
          <cell r="J15">
            <v>1568250</v>
          </cell>
          <cell r="K15">
            <v>6273000</v>
          </cell>
        </row>
        <row r="16">
          <cell r="D16" t="str">
            <v>ADITYAWARMAN</v>
          </cell>
          <cell r="E16" t="str">
            <v>HES OFFICER</v>
          </cell>
          <cell r="F16" t="str">
            <v>STAFF</v>
          </cell>
          <cell r="G16">
            <v>21</v>
          </cell>
          <cell r="H16">
            <v>0</v>
          </cell>
          <cell r="I16">
            <v>4352400</v>
          </cell>
          <cell r="J16">
            <v>1450800</v>
          </cell>
          <cell r="K16">
            <v>5803200</v>
          </cell>
        </row>
        <row r="17">
          <cell r="D17" t="str">
            <v>ADEK KURNIAWAN</v>
          </cell>
          <cell r="E17" t="str">
            <v>SR.SUPERVISOR</v>
          </cell>
          <cell r="F17" t="str">
            <v>STAFF</v>
          </cell>
          <cell r="G17">
            <v>21</v>
          </cell>
          <cell r="I17">
            <v>9000000</v>
          </cell>
          <cell r="J17">
            <v>3000000</v>
          </cell>
          <cell r="K17">
            <v>12000000</v>
          </cell>
        </row>
        <row r="18">
          <cell r="D18" t="str">
            <v>NOVIA EVITA</v>
          </cell>
          <cell r="E18" t="str">
            <v>HR&amp;GA</v>
          </cell>
          <cell r="F18" t="str">
            <v>STAFF</v>
          </cell>
          <cell r="G18">
            <v>21</v>
          </cell>
          <cell r="I18">
            <v>5400000</v>
          </cell>
          <cell r="J18">
            <v>1800000</v>
          </cell>
          <cell r="K18">
            <v>7200000</v>
          </cell>
        </row>
        <row r="19">
          <cell r="D19" t="str">
            <v>NAZWIL</v>
          </cell>
          <cell r="E19" t="str">
            <v>MAINTENANCE</v>
          </cell>
          <cell r="F19" t="str">
            <v>STAFF</v>
          </cell>
          <cell r="G19">
            <v>21</v>
          </cell>
          <cell r="I19">
            <v>5332500</v>
          </cell>
          <cell r="J19">
            <v>1777500</v>
          </cell>
          <cell r="K19">
            <v>7110000</v>
          </cell>
        </row>
        <row r="20">
          <cell r="D20" t="str">
            <v>HENDRA MARYA</v>
          </cell>
          <cell r="E20" t="str">
            <v>LOGISTIK</v>
          </cell>
          <cell r="F20" t="str">
            <v>STAFF</v>
          </cell>
          <cell r="G20">
            <v>22</v>
          </cell>
          <cell r="I20">
            <v>4987500</v>
          </cell>
          <cell r="J20">
            <v>1662500</v>
          </cell>
          <cell r="K20">
            <v>6650000</v>
          </cell>
        </row>
        <row r="21">
          <cell r="D21" t="str">
            <v>JUMNIA</v>
          </cell>
          <cell r="E21" t="str">
            <v>APPLICATION ENG</v>
          </cell>
          <cell r="F21" t="str">
            <v>STAFF</v>
          </cell>
          <cell r="G21">
            <v>21</v>
          </cell>
          <cell r="I21">
            <v>5677500</v>
          </cell>
          <cell r="J21">
            <v>1892500</v>
          </cell>
          <cell r="K21">
            <v>7570000</v>
          </cell>
        </row>
        <row r="22">
          <cell r="D22" t="str">
            <v>RIO EVANO BESTYN ME</v>
          </cell>
          <cell r="E22" t="str">
            <v>HELPER FOAM</v>
          </cell>
          <cell r="F22" t="str">
            <v>NON STAFF</v>
          </cell>
          <cell r="G22">
            <v>20</v>
          </cell>
          <cell r="H22">
            <v>10</v>
          </cell>
          <cell r="I22">
            <v>3259747.2960000001</v>
          </cell>
          <cell r="J22">
            <v>362194.14400000003</v>
          </cell>
          <cell r="K22">
            <v>3621941.44</v>
          </cell>
        </row>
        <row r="23">
          <cell r="D23" t="str">
            <v>AHDI ILHAMDA</v>
          </cell>
          <cell r="E23" t="str">
            <v>HELPER FOAM</v>
          </cell>
          <cell r="F23" t="str">
            <v>NON STAFF</v>
          </cell>
          <cell r="G23">
            <v>20</v>
          </cell>
          <cell r="H23">
            <v>10</v>
          </cell>
          <cell r="I23">
            <v>3259747.2960000001</v>
          </cell>
          <cell r="J23">
            <v>362194.14400000003</v>
          </cell>
          <cell r="K23">
            <v>3621941.44</v>
          </cell>
        </row>
        <row r="24">
          <cell r="D24" t="str">
            <v>RIANANTO</v>
          </cell>
          <cell r="E24" t="str">
            <v>DISPATCHER</v>
          </cell>
          <cell r="F24" t="str">
            <v>NON STAFF</v>
          </cell>
          <cell r="G24">
            <v>21</v>
          </cell>
          <cell r="H24">
            <v>10</v>
          </cell>
          <cell r="I24">
            <v>3239126.1</v>
          </cell>
          <cell r="J24">
            <v>359902.9</v>
          </cell>
          <cell r="K24">
            <v>3599029</v>
          </cell>
        </row>
        <row r="25">
          <cell r="D25" t="str">
            <v>HIJRAH FIRDAUS</v>
          </cell>
          <cell r="E25" t="str">
            <v>HELPER FOAM</v>
          </cell>
          <cell r="F25" t="str">
            <v>NON STAFF</v>
          </cell>
          <cell r="G25">
            <v>21</v>
          </cell>
          <cell r="H25">
            <v>10</v>
          </cell>
          <cell r="I25">
            <v>3259747.2960000001</v>
          </cell>
          <cell r="J25">
            <v>362194.14400000003</v>
          </cell>
          <cell r="K25">
            <v>3621941.44</v>
          </cell>
        </row>
        <row r="26">
          <cell r="D26" t="str">
            <v>ELMI KURNIADI</v>
          </cell>
          <cell r="E26" t="str">
            <v>MEKANIK</v>
          </cell>
          <cell r="F26" t="str">
            <v>NON STAFF</v>
          </cell>
          <cell r="G26">
            <v>20</v>
          </cell>
          <cell r="H26">
            <v>10</v>
          </cell>
          <cell r="I26">
            <v>3269269.44</v>
          </cell>
          <cell r="J26">
            <v>363252.16000000003</v>
          </cell>
          <cell r="K26">
            <v>3632521.6</v>
          </cell>
        </row>
        <row r="27">
          <cell r="D27" t="str">
            <v>AFRIZHAL RUFIANDHI</v>
          </cell>
          <cell r="E27" t="str">
            <v>FOCO OPERATOR</v>
          </cell>
          <cell r="F27" t="str">
            <v>NON STAFF</v>
          </cell>
          <cell r="G27">
            <v>20</v>
          </cell>
          <cell r="H27">
            <v>10</v>
          </cell>
          <cell r="I27">
            <v>3289320.45</v>
          </cell>
          <cell r="J27">
            <v>365480.05000000005</v>
          </cell>
          <cell r="K27">
            <v>3654800.5</v>
          </cell>
        </row>
        <row r="28">
          <cell r="D28" t="str">
            <v>AFRIANTO</v>
          </cell>
          <cell r="E28" t="str">
            <v>SWAMPER</v>
          </cell>
          <cell r="F28" t="str">
            <v>NON STAFF</v>
          </cell>
          <cell r="G28">
            <v>21</v>
          </cell>
          <cell r="H28">
            <v>10</v>
          </cell>
          <cell r="I28">
            <v>3239126.1</v>
          </cell>
          <cell r="J28">
            <v>359902.9</v>
          </cell>
          <cell r="K28">
            <v>3599029</v>
          </cell>
        </row>
        <row r="29">
          <cell r="D29" t="str">
            <v>TAFSIR</v>
          </cell>
          <cell r="E29" t="str">
            <v>PRIMEMOVER</v>
          </cell>
          <cell r="F29" t="str">
            <v>NON STAFF</v>
          </cell>
          <cell r="G29">
            <v>21</v>
          </cell>
          <cell r="H29">
            <v>11</v>
          </cell>
          <cell r="I29">
            <v>3289320.45</v>
          </cell>
          <cell r="J29">
            <v>365480.05000000005</v>
          </cell>
          <cell r="K29">
            <v>3654800.5</v>
          </cell>
        </row>
        <row r="30">
          <cell r="D30" t="str">
            <v>HERRY MARYA</v>
          </cell>
          <cell r="E30" t="str">
            <v>PRIMEMOVER</v>
          </cell>
          <cell r="F30" t="str">
            <v>NON STAFF</v>
          </cell>
          <cell r="G30">
            <v>20</v>
          </cell>
          <cell r="H30">
            <v>10</v>
          </cell>
          <cell r="I30">
            <v>3289320.45</v>
          </cell>
          <cell r="J30">
            <v>365480.05000000005</v>
          </cell>
          <cell r="K30">
            <v>3654800.5</v>
          </cell>
        </row>
        <row r="31">
          <cell r="D31" t="str">
            <v>GERI MEXON</v>
          </cell>
          <cell r="E31" t="str">
            <v>SWAMPER</v>
          </cell>
          <cell r="F31" t="str">
            <v>NON STAFF</v>
          </cell>
          <cell r="G31">
            <v>21</v>
          </cell>
          <cell r="H31">
            <v>10</v>
          </cell>
          <cell r="I31">
            <v>3239126.1</v>
          </cell>
          <cell r="J31">
            <v>359902.9</v>
          </cell>
          <cell r="K31">
            <v>3599029</v>
          </cell>
        </row>
        <row r="32">
          <cell r="D32" t="str">
            <v>AMRI</v>
          </cell>
          <cell r="E32" t="str">
            <v>HELPER FOAM</v>
          </cell>
          <cell r="F32" t="str">
            <v>NON STAFF</v>
          </cell>
          <cell r="G32">
            <v>20</v>
          </cell>
          <cell r="H32">
            <v>10</v>
          </cell>
          <cell r="I32">
            <v>3259747.2960000001</v>
          </cell>
          <cell r="J32">
            <v>362194.14400000003</v>
          </cell>
          <cell r="K32">
            <v>3621941.44</v>
          </cell>
        </row>
        <row r="33">
          <cell r="D33" t="str">
            <v>ZOEL ADHA</v>
          </cell>
          <cell r="E33" t="str">
            <v>BUS CREW DRIVER</v>
          </cell>
          <cell r="F33" t="str">
            <v>NON STAFF</v>
          </cell>
          <cell r="G33">
            <v>20</v>
          </cell>
          <cell r="H33">
            <v>10</v>
          </cell>
          <cell r="I33">
            <v>3239126.1</v>
          </cell>
          <cell r="J33">
            <v>359902.9</v>
          </cell>
          <cell r="K33">
            <v>3599029</v>
          </cell>
        </row>
        <row r="34">
          <cell r="D34" t="str">
            <v>JULIARTO</v>
          </cell>
          <cell r="E34" t="str">
            <v>OPERATOR FOAM</v>
          </cell>
          <cell r="F34" t="str">
            <v>NON STAFF</v>
          </cell>
          <cell r="G34">
            <v>20</v>
          </cell>
          <cell r="H34">
            <v>10</v>
          </cell>
          <cell r="I34">
            <v>3357612.9</v>
          </cell>
          <cell r="J34">
            <v>373068.10000000003</v>
          </cell>
          <cell r="K34">
            <v>3730681</v>
          </cell>
        </row>
        <row r="35">
          <cell r="D35" t="str">
            <v>AL AMIN</v>
          </cell>
          <cell r="E35" t="str">
            <v>OPERATOR FOAM</v>
          </cell>
          <cell r="F35" t="str">
            <v>NON STAFF</v>
          </cell>
          <cell r="G35">
            <v>21</v>
          </cell>
          <cell r="H35">
            <v>11</v>
          </cell>
          <cell r="I35">
            <v>3357612.9</v>
          </cell>
          <cell r="J35">
            <v>373068.10000000003</v>
          </cell>
          <cell r="K35">
            <v>3730681</v>
          </cell>
        </row>
        <row r="36">
          <cell r="D36" t="str">
            <v>HENDRA YOS</v>
          </cell>
          <cell r="E36" t="str">
            <v>HELPER FOAM</v>
          </cell>
          <cell r="F36" t="str">
            <v>NON STAFF</v>
          </cell>
          <cell r="G36">
            <v>21</v>
          </cell>
          <cell r="H36">
            <v>11</v>
          </cell>
          <cell r="I36">
            <v>3259747.2960000001</v>
          </cell>
          <cell r="J36">
            <v>362194.14400000003</v>
          </cell>
          <cell r="K36">
            <v>3621941.44</v>
          </cell>
        </row>
        <row r="37">
          <cell r="D37" t="str">
            <v>AFRIZAL</v>
          </cell>
          <cell r="E37" t="str">
            <v>HELPER FOAM</v>
          </cell>
          <cell r="F37" t="str">
            <v>NON STAFF</v>
          </cell>
          <cell r="G37">
            <v>21</v>
          </cell>
          <cell r="H37">
            <v>10</v>
          </cell>
          <cell r="I37">
            <v>3259747.2960000001</v>
          </cell>
          <cell r="J37">
            <v>362194.14400000003</v>
          </cell>
          <cell r="K37">
            <v>3621941.44</v>
          </cell>
        </row>
        <row r="38">
          <cell r="D38" t="str">
            <v>MUHAMAD YUDISTIRA</v>
          </cell>
          <cell r="E38" t="str">
            <v>OPERATOR FOAM</v>
          </cell>
          <cell r="F38" t="str">
            <v>NON STAFF</v>
          </cell>
          <cell r="G38">
            <v>20</v>
          </cell>
          <cell r="H38">
            <v>10</v>
          </cell>
          <cell r="I38">
            <v>3357612.9</v>
          </cell>
          <cell r="J38">
            <v>373068.10000000003</v>
          </cell>
          <cell r="K38">
            <v>3730681</v>
          </cell>
        </row>
        <row r="39">
          <cell r="D39" t="str">
            <v>BUDI MURSAL</v>
          </cell>
          <cell r="E39" t="str">
            <v>HELPER FOAM</v>
          </cell>
          <cell r="F39" t="str">
            <v>NON STAFF</v>
          </cell>
          <cell r="G39">
            <v>21</v>
          </cell>
          <cell r="H39">
            <v>11</v>
          </cell>
          <cell r="I39">
            <v>3259747.2960000001</v>
          </cell>
          <cell r="J39">
            <v>362194.14400000003</v>
          </cell>
          <cell r="K39">
            <v>3621941.44</v>
          </cell>
        </row>
        <row r="40">
          <cell r="D40" t="str">
            <v>SAMBANG</v>
          </cell>
          <cell r="E40" t="str">
            <v>SWAMPER</v>
          </cell>
          <cell r="F40" t="str">
            <v>NON STAFF</v>
          </cell>
          <cell r="G40">
            <v>21</v>
          </cell>
          <cell r="H40">
            <v>11</v>
          </cell>
          <cell r="I40">
            <v>3239126.1</v>
          </cell>
          <cell r="J40">
            <v>359902.9</v>
          </cell>
          <cell r="K40">
            <v>3599029</v>
          </cell>
        </row>
        <row r="41">
          <cell r="D41" t="str">
            <v>YEKI FATRA</v>
          </cell>
          <cell r="E41" t="str">
            <v>BUS CREW DRIVER</v>
          </cell>
          <cell r="F41" t="str">
            <v>NON STAFF</v>
          </cell>
          <cell r="G41">
            <v>21</v>
          </cell>
          <cell r="H41">
            <v>10</v>
          </cell>
          <cell r="I41">
            <v>3239126.1</v>
          </cell>
          <cell r="J41">
            <v>359902.9</v>
          </cell>
          <cell r="K41">
            <v>3599029</v>
          </cell>
        </row>
        <row r="42">
          <cell r="D42" t="str">
            <v>ELMON ISRULYZA</v>
          </cell>
          <cell r="E42" t="str">
            <v>BUS CREW DRIVER</v>
          </cell>
          <cell r="F42" t="str">
            <v>NON STAFF</v>
          </cell>
          <cell r="G42">
            <v>21</v>
          </cell>
          <cell r="H42">
            <v>10</v>
          </cell>
          <cell r="I42">
            <v>3239126.1</v>
          </cell>
          <cell r="J42">
            <v>359902.9</v>
          </cell>
          <cell r="K42">
            <v>3599029</v>
          </cell>
        </row>
        <row r="43">
          <cell r="D43" t="str">
            <v>GUSTI PUTRA</v>
          </cell>
          <cell r="E43" t="str">
            <v>HELPER FOAM</v>
          </cell>
          <cell r="F43" t="str">
            <v>NON STAFF</v>
          </cell>
          <cell r="G43">
            <v>21</v>
          </cell>
          <cell r="H43">
            <v>10</v>
          </cell>
          <cell r="I43">
            <v>3259747.2960000001</v>
          </cell>
          <cell r="J43">
            <v>362194.14400000003</v>
          </cell>
          <cell r="K43">
            <v>3621941.44</v>
          </cell>
        </row>
        <row r="44">
          <cell r="D44" t="str">
            <v>SISWANTO</v>
          </cell>
          <cell r="E44" t="str">
            <v>OPERATOR FOAM</v>
          </cell>
          <cell r="F44" t="str">
            <v>NON STAFF</v>
          </cell>
          <cell r="G44">
            <v>21</v>
          </cell>
          <cell r="H44">
            <v>10</v>
          </cell>
          <cell r="I44">
            <v>3357612.9</v>
          </cell>
          <cell r="J44">
            <v>373068.10000000003</v>
          </cell>
          <cell r="K44">
            <v>3730681</v>
          </cell>
        </row>
        <row r="45">
          <cell r="D45" t="str">
            <v>MUJIONO</v>
          </cell>
          <cell r="E45" t="str">
            <v>OPERATOR FOAM</v>
          </cell>
          <cell r="F45" t="str">
            <v>NON STAFF</v>
          </cell>
          <cell r="G45">
            <v>21</v>
          </cell>
          <cell r="H45">
            <v>11</v>
          </cell>
          <cell r="I45">
            <v>3357612.9</v>
          </cell>
          <cell r="J45">
            <v>373068.10000000003</v>
          </cell>
          <cell r="K45">
            <v>3730681</v>
          </cell>
        </row>
        <row r="46">
          <cell r="D46" t="str">
            <v>MUHAMMAD ROLLY WANENI</v>
          </cell>
          <cell r="E46" t="str">
            <v>PRIMEMOVER</v>
          </cell>
          <cell r="F46" t="str">
            <v>NON STAFF</v>
          </cell>
          <cell r="G46">
            <v>20</v>
          </cell>
          <cell r="H46">
            <v>10</v>
          </cell>
          <cell r="I46">
            <v>3289320.45</v>
          </cell>
          <cell r="J46">
            <v>365480.05000000005</v>
          </cell>
          <cell r="K46">
            <v>3654800.5</v>
          </cell>
        </row>
        <row r="47">
          <cell r="D47" t="str">
            <v>IMEL CHANIAGO</v>
          </cell>
          <cell r="E47" t="str">
            <v>BUS CREW DRIVER</v>
          </cell>
          <cell r="F47" t="str">
            <v>NON STAFF</v>
          </cell>
          <cell r="G47">
            <v>21</v>
          </cell>
          <cell r="H47">
            <v>11</v>
          </cell>
          <cell r="I47">
            <v>3239126.1</v>
          </cell>
          <cell r="J47">
            <v>359902.9</v>
          </cell>
          <cell r="K47">
            <v>3599029</v>
          </cell>
        </row>
        <row r="48">
          <cell r="D48" t="str">
            <v>ANTOS MIRAL</v>
          </cell>
          <cell r="E48" t="str">
            <v>BUS CREW DRIVER</v>
          </cell>
          <cell r="F48" t="str">
            <v>NON STAFF</v>
          </cell>
          <cell r="G48">
            <v>21</v>
          </cell>
          <cell r="H48">
            <v>11</v>
          </cell>
          <cell r="I48">
            <v>3239126.1</v>
          </cell>
          <cell r="J48">
            <v>359902.9</v>
          </cell>
          <cell r="K48">
            <v>3599029</v>
          </cell>
        </row>
        <row r="49">
          <cell r="D49" t="str">
            <v>RIFKI</v>
          </cell>
          <cell r="E49" t="str">
            <v>FOCO OPERATOR</v>
          </cell>
          <cell r="F49" t="str">
            <v>NON STAFF</v>
          </cell>
          <cell r="G49">
            <v>21</v>
          </cell>
          <cell r="H49">
            <v>11</v>
          </cell>
          <cell r="I49">
            <v>3289320.45</v>
          </cell>
          <cell r="J49">
            <v>365480.05000000005</v>
          </cell>
          <cell r="K49">
            <v>3654800.5</v>
          </cell>
        </row>
        <row r="50">
          <cell r="D50" t="str">
            <v>DEDE PUTRA</v>
          </cell>
          <cell r="E50" t="str">
            <v>SWAMPER</v>
          </cell>
          <cell r="F50" t="str">
            <v>NON STAFF</v>
          </cell>
          <cell r="G50">
            <v>26</v>
          </cell>
          <cell r="H50">
            <v>16</v>
          </cell>
          <cell r="I50">
            <v>3239126.1</v>
          </cell>
          <cell r="J50">
            <v>359902.9</v>
          </cell>
          <cell r="K50">
            <v>3599029</v>
          </cell>
        </row>
        <row r="51">
          <cell r="D51" t="str">
            <v>HERI IRAWAN</v>
          </cell>
          <cell r="E51" t="str">
            <v>FOCO OPERATOR</v>
          </cell>
          <cell r="F51" t="str">
            <v>NON STAFF</v>
          </cell>
          <cell r="G51">
            <v>20</v>
          </cell>
          <cell r="H51">
            <v>10</v>
          </cell>
          <cell r="I51">
            <v>3289320.45</v>
          </cell>
          <cell r="J51">
            <v>365480.05000000005</v>
          </cell>
          <cell r="K51">
            <v>3654800.5</v>
          </cell>
        </row>
        <row r="52">
          <cell r="D52" t="str">
            <v>SARYUNI</v>
          </cell>
          <cell r="E52" t="str">
            <v>FOCO OPERATOR</v>
          </cell>
          <cell r="F52" t="str">
            <v>NON STAFF</v>
          </cell>
          <cell r="G52">
            <v>21</v>
          </cell>
          <cell r="H52">
            <v>10</v>
          </cell>
          <cell r="I52">
            <v>3289320.45</v>
          </cell>
          <cell r="J52">
            <v>365480.05000000005</v>
          </cell>
          <cell r="K52">
            <v>3654800.5</v>
          </cell>
        </row>
        <row r="53">
          <cell r="D53" t="str">
            <v>RIDOAN SALEH</v>
          </cell>
          <cell r="E53" t="str">
            <v>SWAMPER</v>
          </cell>
          <cell r="F53" t="str">
            <v>NON STAFF</v>
          </cell>
          <cell r="G53">
            <v>20</v>
          </cell>
          <cell r="H53">
            <v>10</v>
          </cell>
          <cell r="I53">
            <v>3259747.2960000001</v>
          </cell>
          <cell r="J53">
            <v>362194.14400000003</v>
          </cell>
          <cell r="K53">
            <v>3621941.44</v>
          </cell>
        </row>
        <row r="54">
          <cell r="D54" t="str">
            <v>ERY JONNI SIREGAR</v>
          </cell>
          <cell r="E54" t="str">
            <v>FOCO OPERATOR</v>
          </cell>
          <cell r="F54" t="str">
            <v>NON STAFF</v>
          </cell>
          <cell r="G54">
            <v>21</v>
          </cell>
          <cell r="H54">
            <v>10</v>
          </cell>
          <cell r="I54">
            <v>3289320.45</v>
          </cell>
          <cell r="J54">
            <v>365480.05000000005</v>
          </cell>
          <cell r="K54">
            <v>3654800.5</v>
          </cell>
        </row>
        <row r="55">
          <cell r="D55" t="str">
            <v>TENNIL PRATAMA ME</v>
          </cell>
          <cell r="E55" t="str">
            <v>HELPER FOAM</v>
          </cell>
          <cell r="F55" t="str">
            <v>NON STAFF</v>
          </cell>
          <cell r="G55">
            <v>21</v>
          </cell>
          <cell r="H55">
            <v>10</v>
          </cell>
          <cell r="I55">
            <v>3259747.2960000001</v>
          </cell>
          <cell r="J55">
            <v>362194.14400000003</v>
          </cell>
          <cell r="K55">
            <v>3621941.44</v>
          </cell>
        </row>
        <row r="56">
          <cell r="D56" t="str">
            <v>VIKI RIYANDA</v>
          </cell>
          <cell r="E56" t="str">
            <v>HELPER FOAM</v>
          </cell>
          <cell r="F56" t="str">
            <v>NON STAFF</v>
          </cell>
          <cell r="G56">
            <v>21</v>
          </cell>
          <cell r="H56">
            <v>10</v>
          </cell>
          <cell r="I56">
            <v>3269269.44</v>
          </cell>
          <cell r="J56">
            <v>363252.16000000003</v>
          </cell>
          <cell r="K56">
            <v>3632521.6</v>
          </cell>
        </row>
        <row r="57">
          <cell r="D57" t="str">
            <v>IDRIAL FIANTO</v>
          </cell>
          <cell r="E57" t="str">
            <v>PRIMEMOVER</v>
          </cell>
          <cell r="F57" t="str">
            <v>NON STAFF</v>
          </cell>
          <cell r="G57">
            <v>21</v>
          </cell>
          <cell r="H57">
            <v>10</v>
          </cell>
          <cell r="I57">
            <v>3289320.45</v>
          </cell>
          <cell r="J57">
            <v>365480.05000000005</v>
          </cell>
          <cell r="K57">
            <v>3654800.5</v>
          </cell>
        </row>
        <row r="58">
          <cell r="D58" t="str">
            <v>MUSTAM</v>
          </cell>
          <cell r="E58" t="str">
            <v>PRIMEMOVER</v>
          </cell>
          <cell r="F58" t="str">
            <v>NON STAFF</v>
          </cell>
          <cell r="G58">
            <v>21</v>
          </cell>
          <cell r="H58">
            <v>11</v>
          </cell>
          <cell r="I58">
            <v>3289320.45</v>
          </cell>
          <cell r="J58">
            <v>365480.05000000005</v>
          </cell>
          <cell r="K58">
            <v>3654800.5</v>
          </cell>
        </row>
        <row r="59">
          <cell r="D59" t="str">
            <v>ANOFRIANDI</v>
          </cell>
          <cell r="E59" t="str">
            <v>FOCO OPERATOR</v>
          </cell>
          <cell r="F59" t="str">
            <v>NON STAFF</v>
          </cell>
          <cell r="G59">
            <v>20</v>
          </cell>
          <cell r="H59">
            <v>10</v>
          </cell>
          <cell r="I59">
            <v>3289320.45</v>
          </cell>
          <cell r="J59">
            <v>365480.05000000005</v>
          </cell>
          <cell r="K59">
            <v>3654800.5</v>
          </cell>
        </row>
        <row r="60">
          <cell r="D60" t="str">
            <v>RENO MAIYANDI</v>
          </cell>
          <cell r="E60" t="str">
            <v>SWAMPER</v>
          </cell>
          <cell r="F60" t="str">
            <v>NON STAFF</v>
          </cell>
          <cell r="G60">
            <v>20</v>
          </cell>
          <cell r="H60">
            <v>10</v>
          </cell>
          <cell r="I60">
            <v>3239126.1</v>
          </cell>
          <cell r="J60">
            <v>359902.9</v>
          </cell>
          <cell r="K60">
            <v>3599029</v>
          </cell>
        </row>
        <row r="61">
          <cell r="D61" t="str">
            <v>YULIA HENDRA</v>
          </cell>
          <cell r="E61" t="str">
            <v>MEKANIK</v>
          </cell>
          <cell r="F61" t="str">
            <v>NON STAFF</v>
          </cell>
          <cell r="G61">
            <v>21</v>
          </cell>
          <cell r="H61">
            <v>11</v>
          </cell>
          <cell r="I61">
            <v>3269269.44</v>
          </cell>
          <cell r="J61">
            <v>363252.16000000003</v>
          </cell>
          <cell r="K61">
            <v>3632521.6</v>
          </cell>
        </row>
        <row r="62">
          <cell r="D62" t="str">
            <v>JHONNI ADI</v>
          </cell>
          <cell r="E62" t="str">
            <v>PRIMEMOVER</v>
          </cell>
          <cell r="F62" t="str">
            <v>NON STAFF</v>
          </cell>
          <cell r="G62">
            <v>21</v>
          </cell>
          <cell r="H62">
            <v>10</v>
          </cell>
          <cell r="I62">
            <v>3289320.45</v>
          </cell>
          <cell r="J62">
            <v>365480.05000000005</v>
          </cell>
          <cell r="K62">
            <v>3654800.5</v>
          </cell>
        </row>
        <row r="63">
          <cell r="D63" t="str">
            <v>ADE SAPUTRA</v>
          </cell>
          <cell r="E63" t="str">
            <v>BUS CREW DRIVER</v>
          </cell>
          <cell r="F63" t="str">
            <v>NON STAFF</v>
          </cell>
          <cell r="G63">
            <v>20</v>
          </cell>
          <cell r="H63">
            <v>10</v>
          </cell>
          <cell r="I63">
            <v>3239126.1</v>
          </cell>
          <cell r="J63">
            <v>359902.9</v>
          </cell>
          <cell r="K63">
            <v>3599029</v>
          </cell>
        </row>
        <row r="64">
          <cell r="D64" t="str">
            <v>RAINATA REZI</v>
          </cell>
          <cell r="E64" t="str">
            <v>DISPATCHER</v>
          </cell>
          <cell r="F64" t="str">
            <v>NON STAFF</v>
          </cell>
          <cell r="G64">
            <v>20</v>
          </cell>
          <cell r="H64">
            <v>10</v>
          </cell>
          <cell r="I64">
            <v>3239126.1</v>
          </cell>
          <cell r="J64">
            <v>359902.9</v>
          </cell>
          <cell r="K64">
            <v>3599029</v>
          </cell>
        </row>
        <row r="65">
          <cell r="D65" t="str">
            <v>HADI SUWANDA</v>
          </cell>
          <cell r="E65" t="str">
            <v>OPERATOR FOAM</v>
          </cell>
          <cell r="F65" t="str">
            <v>NON STAFF</v>
          </cell>
          <cell r="G65">
            <v>21</v>
          </cell>
          <cell r="H65">
            <v>10</v>
          </cell>
          <cell r="I65">
            <v>3357612.9</v>
          </cell>
          <cell r="J65">
            <v>373068.10000000003</v>
          </cell>
          <cell r="K65">
            <v>3730681</v>
          </cell>
        </row>
        <row r="66">
          <cell r="D66" t="str">
            <v>MUHAMMAD QODRI</v>
          </cell>
          <cell r="E66" t="str">
            <v>SWAMPER</v>
          </cell>
          <cell r="F66" t="str">
            <v>NON STAFF</v>
          </cell>
          <cell r="G66">
            <v>21</v>
          </cell>
          <cell r="H66">
            <v>10</v>
          </cell>
          <cell r="I66">
            <v>3239126.1</v>
          </cell>
          <cell r="J66">
            <v>359902.9</v>
          </cell>
          <cell r="K66">
            <v>3599029</v>
          </cell>
        </row>
        <row r="67">
          <cell r="D67" t="str">
            <v>MIRZA WULAN AHMAD</v>
          </cell>
          <cell r="E67" t="str">
            <v>HELPER FOAM</v>
          </cell>
          <cell r="F67" t="str">
            <v>NON STAFF</v>
          </cell>
          <cell r="G67">
            <v>21</v>
          </cell>
          <cell r="H67">
            <v>11</v>
          </cell>
          <cell r="I67">
            <v>3259747.2960000001</v>
          </cell>
          <cell r="J67">
            <v>362194.14400000003</v>
          </cell>
          <cell r="K67">
            <v>3621941.44</v>
          </cell>
        </row>
        <row r="68">
          <cell r="D68" t="str">
            <v>RAYHAN FELIZIO AL KHALFANI</v>
          </cell>
          <cell r="E68" t="str">
            <v>SWAMPER</v>
          </cell>
          <cell r="F68" t="str">
            <v>NON STAFF</v>
          </cell>
          <cell r="G68">
            <v>21</v>
          </cell>
          <cell r="H68">
            <v>11</v>
          </cell>
          <cell r="I68">
            <v>3239126.1</v>
          </cell>
          <cell r="J68">
            <v>359902.9</v>
          </cell>
          <cell r="K68">
            <v>3599029</v>
          </cell>
        </row>
        <row r="69">
          <cell r="D69" t="str">
            <v>FERRY SUSENDRA</v>
          </cell>
          <cell r="E69" t="str">
            <v>HELPER FOAM</v>
          </cell>
          <cell r="F69" t="str">
            <v>NON STAFF</v>
          </cell>
          <cell r="G69">
            <v>21</v>
          </cell>
          <cell r="H69">
            <v>11</v>
          </cell>
          <cell r="I69">
            <v>3259747.2960000001</v>
          </cell>
          <cell r="J69">
            <v>362194.14400000003</v>
          </cell>
          <cell r="K69">
            <v>3621941.44</v>
          </cell>
        </row>
        <row r="70">
          <cell r="D70" t="str">
            <v>M.FADHLAN</v>
          </cell>
          <cell r="E70" t="str">
            <v>SWAMPER</v>
          </cell>
          <cell r="F70" t="str">
            <v>NON STAFF</v>
          </cell>
          <cell r="G70">
            <v>21</v>
          </cell>
          <cell r="H70">
            <v>10</v>
          </cell>
          <cell r="I70">
            <v>3239126.1</v>
          </cell>
          <cell r="J70">
            <v>359902.9</v>
          </cell>
          <cell r="K70">
            <v>3599029</v>
          </cell>
        </row>
        <row r="71">
          <cell r="D71" t="str">
            <v>JUFRIYANTO</v>
          </cell>
          <cell r="E71" t="str">
            <v>RIGGER</v>
          </cell>
          <cell r="F71" t="str">
            <v>NON STAFF</v>
          </cell>
          <cell r="G71">
            <v>20</v>
          </cell>
          <cell r="H71">
            <v>10</v>
          </cell>
          <cell r="I71">
            <v>3239126.1</v>
          </cell>
          <cell r="J71">
            <v>359902.9</v>
          </cell>
          <cell r="K71">
            <v>3599029</v>
          </cell>
        </row>
        <row r="72">
          <cell r="D72" t="str">
            <v>M.AMIN</v>
          </cell>
          <cell r="E72" t="str">
            <v>FUELMAN</v>
          </cell>
          <cell r="F72" t="str">
            <v>NON STAFF</v>
          </cell>
          <cell r="G72">
            <v>22</v>
          </cell>
          <cell r="I72">
            <v>3239126.1</v>
          </cell>
          <cell r="J72">
            <v>359902.9</v>
          </cell>
          <cell r="K72">
            <v>3599029</v>
          </cell>
        </row>
        <row r="73">
          <cell r="D73" t="str">
            <v>LANGGENG JEFRINDA</v>
          </cell>
          <cell r="E73" t="str">
            <v>JONITOR</v>
          </cell>
          <cell r="F73" t="str">
            <v>NON STAFF</v>
          </cell>
          <cell r="G73">
            <v>22</v>
          </cell>
          <cell r="I73">
            <v>3239126.1</v>
          </cell>
          <cell r="J73">
            <v>359902.9</v>
          </cell>
          <cell r="K73">
            <v>3599029</v>
          </cell>
        </row>
        <row r="74">
          <cell r="D74" t="str">
            <v>MEIYANA DWI ASTARI</v>
          </cell>
          <cell r="E74" t="str">
            <v>ADMIN INVOICE</v>
          </cell>
          <cell r="F74" t="str">
            <v>STAFF</v>
          </cell>
          <cell r="G74">
            <v>21</v>
          </cell>
          <cell r="I74">
            <v>3000000</v>
          </cell>
          <cell r="J74">
            <v>1000000</v>
          </cell>
          <cell r="K74">
            <v>4000000</v>
          </cell>
        </row>
        <row r="75">
          <cell r="D75" t="str">
            <v>M.RIDHO PERDANA</v>
          </cell>
          <cell r="E75" t="str">
            <v>RIGGER</v>
          </cell>
          <cell r="F75" t="str">
            <v>NON STAFF</v>
          </cell>
          <cell r="G75">
            <v>22</v>
          </cell>
          <cell r="H75">
            <v>10</v>
          </cell>
          <cell r="I75">
            <v>3239126.1</v>
          </cell>
          <cell r="J75">
            <v>359902.9</v>
          </cell>
          <cell r="K75">
            <v>3599029</v>
          </cell>
        </row>
        <row r="76">
          <cell r="D76" t="str">
            <v>FAJAR ULUL AZMI</v>
          </cell>
          <cell r="E76" t="str">
            <v>DISPATCHER</v>
          </cell>
          <cell r="F76" t="str">
            <v>NON STAFF</v>
          </cell>
          <cell r="G76">
            <v>21</v>
          </cell>
          <cell r="H76">
            <v>11</v>
          </cell>
          <cell r="I76">
            <v>3239126.1</v>
          </cell>
          <cell r="J76">
            <v>359902.9</v>
          </cell>
          <cell r="K76">
            <v>3599029</v>
          </cell>
        </row>
        <row r="77">
          <cell r="D77" t="str">
            <v>M.RIDWAN</v>
          </cell>
          <cell r="E77" t="str">
            <v>SWAMPER</v>
          </cell>
          <cell r="F77" t="str">
            <v>NON STAFF</v>
          </cell>
          <cell r="G77">
            <v>20</v>
          </cell>
          <cell r="H77">
            <v>10</v>
          </cell>
          <cell r="I77">
            <v>3239126.1</v>
          </cell>
          <cell r="J77">
            <v>359902.9</v>
          </cell>
          <cell r="K77">
            <v>3599029</v>
          </cell>
        </row>
        <row r="78">
          <cell r="D78" t="str">
            <v>ARTERIO ABYAN</v>
          </cell>
          <cell r="E78" t="str">
            <v>SWAMPER</v>
          </cell>
          <cell r="F78" t="str">
            <v>NON STAFF</v>
          </cell>
          <cell r="G78">
            <v>21</v>
          </cell>
          <cell r="H78">
            <v>11</v>
          </cell>
          <cell r="I78">
            <v>3239126.1</v>
          </cell>
          <cell r="J78">
            <v>359902.9</v>
          </cell>
          <cell r="K78">
            <v>3599029</v>
          </cell>
        </row>
        <row r="79">
          <cell r="D79" t="str">
            <v>M.AGUSTUS CAESAR</v>
          </cell>
          <cell r="E79" t="str">
            <v>ENGINEER</v>
          </cell>
          <cell r="F79" t="str">
            <v>STAFF</v>
          </cell>
          <cell r="G79">
            <v>20</v>
          </cell>
          <cell r="I79">
            <v>4912500</v>
          </cell>
          <cell r="J79">
            <v>1637500</v>
          </cell>
          <cell r="K79">
            <v>6550000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"/>
      <sheetName val="Rekening"/>
      <sheetName val="Cash"/>
      <sheetName val="Summary"/>
    </sheetNames>
    <sheetDataSet>
      <sheetData sheetId="0" refreshError="1"/>
      <sheetData sheetId="1">
        <row r="9">
          <cell r="C9" t="str">
            <v>ADITYAWARMAN</v>
          </cell>
          <cell r="D9">
            <v>6896698</v>
          </cell>
          <cell r="E9" t="str">
            <v>1720003932706</v>
          </cell>
        </row>
        <row r="10">
          <cell r="C10" t="str">
            <v>SUHARMAN</v>
          </cell>
          <cell r="D10">
            <v>8491728</v>
          </cell>
          <cell r="E10" t="str">
            <v>1080005270229</v>
          </cell>
        </row>
        <row r="11">
          <cell r="C11" t="str">
            <v>HERIYANTO</v>
          </cell>
          <cell r="D11">
            <v>7929518</v>
          </cell>
          <cell r="E11" t="str">
            <v>1080093071661</v>
          </cell>
        </row>
        <row r="12">
          <cell r="C12" t="str">
            <v>EDWARD</v>
          </cell>
          <cell r="D12">
            <v>8409428</v>
          </cell>
          <cell r="E12" t="str">
            <v>1720000626665</v>
          </cell>
        </row>
        <row r="13">
          <cell r="C13" t="str">
            <v>AHMAD YANTO</v>
          </cell>
          <cell r="D13">
            <v>8822618</v>
          </cell>
          <cell r="E13" t="str">
            <v>1080010695683</v>
          </cell>
        </row>
        <row r="14">
          <cell r="C14" t="str">
            <v>SOFYAN HADI</v>
          </cell>
          <cell r="D14">
            <v>9646479</v>
          </cell>
          <cell r="E14" t="str">
            <v>1080004930690</v>
          </cell>
        </row>
        <row r="15">
          <cell r="C15" t="str">
            <v>HENDRA KESUMA</v>
          </cell>
          <cell r="D15">
            <v>8179987</v>
          </cell>
          <cell r="E15" t="str">
            <v>1080006873823</v>
          </cell>
        </row>
        <row r="16">
          <cell r="C16" t="str">
            <v>ADEK KURNIAWAN</v>
          </cell>
          <cell r="D16">
            <v>13126521</v>
          </cell>
          <cell r="E16" t="str">
            <v>1080004941515</v>
          </cell>
        </row>
        <row r="17">
          <cell r="C17" t="str">
            <v>NOVIA EVITA</v>
          </cell>
          <cell r="D17">
            <v>7988262</v>
          </cell>
          <cell r="E17" t="str">
            <v>1720000108516</v>
          </cell>
        </row>
        <row r="18">
          <cell r="C18" t="str">
            <v>HENDRA MARYA</v>
          </cell>
          <cell r="D18">
            <v>7571262</v>
          </cell>
          <cell r="E18" t="str">
            <v>1720004242063</v>
          </cell>
        </row>
        <row r="19">
          <cell r="C19" t="str">
            <v>NAZWIL</v>
          </cell>
          <cell r="D19">
            <v>8366284</v>
          </cell>
          <cell r="E19" t="str">
            <v>1080010396977</v>
          </cell>
        </row>
        <row r="20">
          <cell r="C20" t="str">
            <v>DODI PUTRA</v>
          </cell>
          <cell r="D20">
            <v>8220990</v>
          </cell>
          <cell r="E20" t="str">
            <v>1080006004791</v>
          </cell>
        </row>
        <row r="21">
          <cell r="C21" t="str">
            <v>JUMNIA</v>
          </cell>
          <cell r="D21">
            <v>8462372</v>
          </cell>
          <cell r="E21" t="str">
            <v>1080001339242</v>
          </cell>
        </row>
        <row r="22">
          <cell r="C22" t="str">
            <v>RIO EVANO BESTYN ME</v>
          </cell>
          <cell r="D22">
            <v>6799039</v>
          </cell>
          <cell r="E22" t="str">
            <v>1720000620122</v>
          </cell>
        </row>
        <row r="23">
          <cell r="C23" t="str">
            <v>AHDI ILHAMDA</v>
          </cell>
          <cell r="D23">
            <v>7145787</v>
          </cell>
          <cell r="E23" t="str">
            <v>1080006769286</v>
          </cell>
        </row>
        <row r="24">
          <cell r="C24" t="str">
            <v>RIANANTO</v>
          </cell>
          <cell r="D24">
            <v>6760853</v>
          </cell>
          <cell r="E24" t="str">
            <v>1720000423410</v>
          </cell>
        </row>
        <row r="25">
          <cell r="C25" t="str">
            <v>HIJRAH FIRDAUS</v>
          </cell>
          <cell r="D25">
            <v>6742794</v>
          </cell>
          <cell r="E25" t="str">
            <v>1720000609711</v>
          </cell>
        </row>
        <row r="26">
          <cell r="C26" t="str">
            <v>ELMI KURNIADI</v>
          </cell>
          <cell r="D26">
            <v>9826759</v>
          </cell>
          <cell r="E26" t="str">
            <v>1720000539199</v>
          </cell>
        </row>
        <row r="27">
          <cell r="C27" t="str">
            <v>AFRIZHAL RUFIANDHI</v>
          </cell>
          <cell r="D27">
            <v>6882679</v>
          </cell>
          <cell r="E27" t="str">
            <v>1720000148819</v>
          </cell>
        </row>
        <row r="28">
          <cell r="C28" t="str">
            <v>AFRIANTO</v>
          </cell>
          <cell r="D28">
            <v>6779605</v>
          </cell>
          <cell r="E28" t="str">
            <v>1720000609927</v>
          </cell>
        </row>
        <row r="29">
          <cell r="C29" t="str">
            <v>TAFSIR</v>
          </cell>
          <cell r="D29">
            <v>6797262</v>
          </cell>
          <cell r="E29" t="str">
            <v>1720000609471</v>
          </cell>
        </row>
        <row r="30">
          <cell r="C30" t="str">
            <v>HERRY MARYA</v>
          </cell>
          <cell r="D30">
            <v>7222021</v>
          </cell>
          <cell r="E30" t="str">
            <v>1080007952618</v>
          </cell>
        </row>
        <row r="31">
          <cell r="C31" t="str">
            <v>GERI MEXON</v>
          </cell>
          <cell r="D31">
            <v>6315005</v>
          </cell>
          <cell r="E31" t="str">
            <v>1720000609570</v>
          </cell>
        </row>
        <row r="32">
          <cell r="C32" t="str">
            <v>AMRI</v>
          </cell>
          <cell r="D32">
            <v>7145793</v>
          </cell>
          <cell r="E32" t="str">
            <v>1080012861317</v>
          </cell>
        </row>
        <row r="33">
          <cell r="C33" t="str">
            <v>ZOEL ADHA</v>
          </cell>
          <cell r="D33">
            <v>7105713</v>
          </cell>
          <cell r="E33" t="str">
            <v>1720000609489</v>
          </cell>
        </row>
        <row r="34">
          <cell r="C34" t="str">
            <v>AFRIZAL</v>
          </cell>
          <cell r="D34">
            <v>6781805</v>
          </cell>
          <cell r="E34" t="str">
            <v>1720000626657</v>
          </cell>
        </row>
        <row r="35">
          <cell r="C35" t="str">
            <v>Al AMIN</v>
          </cell>
          <cell r="D35">
            <v>6979983</v>
          </cell>
          <cell r="E35" t="str">
            <v>1080005263695</v>
          </cell>
        </row>
        <row r="36">
          <cell r="C36" t="str">
            <v>ANTOS MIRAL</v>
          </cell>
          <cell r="D36">
            <v>6760554</v>
          </cell>
          <cell r="E36" t="str">
            <v>9000019459016</v>
          </cell>
        </row>
        <row r="37">
          <cell r="C37" t="str">
            <v>BUDI MURSAL</v>
          </cell>
          <cell r="D37">
            <v>6798747</v>
          </cell>
          <cell r="E37" t="str">
            <v>9000024326986</v>
          </cell>
        </row>
        <row r="38">
          <cell r="C38" t="str">
            <v>DEDE PUTRA</v>
          </cell>
          <cell r="D38">
            <v>6741803</v>
          </cell>
          <cell r="E38" t="str">
            <v>1720000636565</v>
          </cell>
        </row>
        <row r="39">
          <cell r="C39" t="str">
            <v>ELMON ISRULYZA</v>
          </cell>
          <cell r="D39">
            <v>6707625</v>
          </cell>
          <cell r="E39" t="str">
            <v>1720000626681</v>
          </cell>
        </row>
        <row r="40">
          <cell r="C40" t="str">
            <v>GUSTI PUTRA</v>
          </cell>
          <cell r="D40">
            <v>6799044</v>
          </cell>
          <cell r="E40" t="str">
            <v>1720000636532</v>
          </cell>
        </row>
        <row r="41">
          <cell r="C41" t="str">
            <v>HENDRA YOS</v>
          </cell>
          <cell r="D41">
            <v>6779992</v>
          </cell>
          <cell r="E41" t="str">
            <v>1080006769211</v>
          </cell>
        </row>
        <row r="42">
          <cell r="C42" t="str">
            <v>HERI IRAWAN</v>
          </cell>
          <cell r="D42">
            <v>7750839</v>
          </cell>
          <cell r="E42" t="str">
            <v>1720000017378</v>
          </cell>
        </row>
        <row r="43">
          <cell r="C43" t="str">
            <v>IMEL CHANIAGO</v>
          </cell>
          <cell r="D43">
            <v>6761807</v>
          </cell>
          <cell r="E43" t="str">
            <v>1080012583044</v>
          </cell>
        </row>
        <row r="44">
          <cell r="C44" t="str">
            <v>JULIARTO</v>
          </cell>
          <cell r="D44">
            <v>7354759</v>
          </cell>
          <cell r="E44" t="str">
            <v>1080006765953</v>
          </cell>
        </row>
        <row r="45">
          <cell r="C45" t="str">
            <v>MUHAMMAD ROLLY WANENI</v>
          </cell>
          <cell r="D45">
            <v>7184527</v>
          </cell>
          <cell r="E45" t="str">
            <v>9000013291282</v>
          </cell>
        </row>
        <row r="46">
          <cell r="C46" t="str">
            <v>MUHAMAD YUDISTIRA</v>
          </cell>
          <cell r="D46">
            <v>8574972</v>
          </cell>
          <cell r="E46" t="str">
            <v>1720000626699</v>
          </cell>
        </row>
        <row r="47">
          <cell r="C47" t="str">
            <v>MUJIONO</v>
          </cell>
          <cell r="D47">
            <v>6979979</v>
          </cell>
          <cell r="E47" t="str">
            <v>1720000051039</v>
          </cell>
        </row>
        <row r="48">
          <cell r="C48" t="str">
            <v>RIFKI</v>
          </cell>
          <cell r="D48">
            <v>6853504</v>
          </cell>
          <cell r="E48" t="str">
            <v>1720000087082</v>
          </cell>
        </row>
        <row r="49">
          <cell r="C49" t="str">
            <v>SAMBANG</v>
          </cell>
          <cell r="D49">
            <v>9155000</v>
          </cell>
          <cell r="E49" t="str">
            <v>1720000628638</v>
          </cell>
        </row>
        <row r="50">
          <cell r="C50" t="str">
            <v>SARYUNI</v>
          </cell>
          <cell r="D50">
            <v>6872561</v>
          </cell>
          <cell r="E50" t="str">
            <v>1720000471559</v>
          </cell>
        </row>
        <row r="51">
          <cell r="C51" t="str">
            <v>SISWANTO</v>
          </cell>
          <cell r="D51">
            <v>6980283</v>
          </cell>
          <cell r="E51" t="str">
            <v>1720000636508</v>
          </cell>
        </row>
        <row r="52">
          <cell r="C52" t="str">
            <v>YEKI FATRA</v>
          </cell>
          <cell r="D52">
            <v>6760851</v>
          </cell>
          <cell r="E52" t="str">
            <v>1720000626616</v>
          </cell>
        </row>
        <row r="53">
          <cell r="C53" t="str">
            <v>RIDOAN SALEH</v>
          </cell>
          <cell r="D53">
            <v>7145787</v>
          </cell>
          <cell r="E53" t="str">
            <v>1720000651416</v>
          </cell>
        </row>
        <row r="54">
          <cell r="C54" t="str">
            <v>ERY JONNI SIREGAR</v>
          </cell>
          <cell r="D54">
            <v>6872562</v>
          </cell>
          <cell r="E54" t="str">
            <v>1080006035993</v>
          </cell>
        </row>
        <row r="55">
          <cell r="C55" t="str">
            <v>TENNIL PRATAMA ME</v>
          </cell>
          <cell r="D55">
            <v>6799038</v>
          </cell>
          <cell r="E55" t="str">
            <v>1720000816894</v>
          </cell>
        </row>
        <row r="56">
          <cell r="C56" t="str">
            <v>VIKI RIYANDA</v>
          </cell>
          <cell r="D56">
            <v>7787918</v>
          </cell>
          <cell r="E56" t="str">
            <v>1130007101094</v>
          </cell>
        </row>
        <row r="57">
          <cell r="C57" t="str">
            <v>IDRIAL FIANTO</v>
          </cell>
          <cell r="D57">
            <v>6853812</v>
          </cell>
          <cell r="E57" t="str">
            <v>1080093076702</v>
          </cell>
        </row>
        <row r="58">
          <cell r="C58" t="str">
            <v>MUSTAM</v>
          </cell>
          <cell r="D58">
            <v>6859586</v>
          </cell>
          <cell r="E58" t="str">
            <v>1080011905149</v>
          </cell>
        </row>
        <row r="59">
          <cell r="C59" t="str">
            <v>ANOFRIANDI</v>
          </cell>
          <cell r="D59">
            <v>6991043</v>
          </cell>
          <cell r="E59" t="str">
            <v>1720001580416</v>
          </cell>
        </row>
        <row r="60">
          <cell r="C60" t="str">
            <v>RENO MAIYANDI</v>
          </cell>
          <cell r="D60">
            <v>7049461</v>
          </cell>
          <cell r="E60" t="str">
            <v>1720001573023</v>
          </cell>
        </row>
        <row r="61">
          <cell r="C61" t="str">
            <v>YULIA HENDRA</v>
          </cell>
          <cell r="D61">
            <v>8157677</v>
          </cell>
          <cell r="E61" t="str">
            <v>9000019404814</v>
          </cell>
        </row>
        <row r="62">
          <cell r="C62" t="str">
            <v>JHONNI ADI</v>
          </cell>
          <cell r="D62">
            <v>6817816</v>
          </cell>
          <cell r="E62" t="str">
            <v>1720002456962</v>
          </cell>
        </row>
        <row r="63">
          <cell r="C63" t="str">
            <v>ADE SAPUTRA</v>
          </cell>
          <cell r="D63">
            <v>7105711</v>
          </cell>
          <cell r="E63" t="str">
            <v>1720001573908</v>
          </cell>
        </row>
        <row r="64">
          <cell r="C64" t="str">
            <v>RAINATA REZI</v>
          </cell>
          <cell r="D64">
            <v>7086960</v>
          </cell>
          <cell r="E64" t="str">
            <v>1080012909686</v>
          </cell>
        </row>
        <row r="65">
          <cell r="C65" t="str">
            <v>HADI SUWANDA</v>
          </cell>
          <cell r="D65">
            <v>6643304</v>
          </cell>
          <cell r="E65" t="str">
            <v>1080005264503</v>
          </cell>
        </row>
        <row r="66">
          <cell r="C66" t="str">
            <v>MUHAMMAD QODRI</v>
          </cell>
          <cell r="D66">
            <v>6704606</v>
          </cell>
          <cell r="E66" t="str">
            <v>1720003479286</v>
          </cell>
        </row>
        <row r="67">
          <cell r="C67" t="str">
            <v>MIRZA WULAN AHMAD</v>
          </cell>
          <cell r="D67">
            <v>6798741</v>
          </cell>
          <cell r="E67" t="str">
            <v>1080021750535</v>
          </cell>
        </row>
        <row r="68">
          <cell r="C68" t="str">
            <v>RAYHAN FELICIO.A</v>
          </cell>
          <cell r="D68">
            <v>6685556</v>
          </cell>
          <cell r="E68" t="str">
            <v>1720003193895</v>
          </cell>
        </row>
        <row r="69">
          <cell r="C69" t="str">
            <v>FERRY SUSENDRA</v>
          </cell>
          <cell r="D69">
            <v>6841710</v>
          </cell>
          <cell r="E69" t="str">
            <v>1720000636615</v>
          </cell>
        </row>
        <row r="70">
          <cell r="C70" t="str">
            <v>M.FADHLAN</v>
          </cell>
          <cell r="D70">
            <v>6704747</v>
          </cell>
          <cell r="E70" t="str">
            <v>1720003948769</v>
          </cell>
        </row>
        <row r="71">
          <cell r="C71" t="str">
            <v>JUFRIYANTO</v>
          </cell>
          <cell r="D71">
            <v>9984515</v>
          </cell>
          <cell r="E71" t="str">
            <v>1080022902556</v>
          </cell>
        </row>
        <row r="72">
          <cell r="C72" t="str">
            <v>M.AMIN</v>
          </cell>
          <cell r="D72">
            <v>5588616</v>
          </cell>
          <cell r="E72" t="str">
            <v>1720004186211</v>
          </cell>
        </row>
        <row r="73">
          <cell r="C73" t="str">
            <v>LANGGENG JEFRINDA</v>
          </cell>
          <cell r="D73">
            <v>6728556</v>
          </cell>
          <cell r="E73" t="str">
            <v>1720004209369</v>
          </cell>
        </row>
        <row r="74">
          <cell r="C74" t="str">
            <v>MEIYANA DWI ASTARI</v>
          </cell>
          <cell r="D74">
            <v>5014307</v>
          </cell>
          <cell r="E74" t="str">
            <v>1720004192557</v>
          </cell>
        </row>
        <row r="75">
          <cell r="C75" t="str">
            <v>M.RIDHO PERDANA</v>
          </cell>
          <cell r="D75">
            <v>8500128</v>
          </cell>
          <cell r="E75" t="str">
            <v>1080024496102</v>
          </cell>
        </row>
        <row r="76">
          <cell r="C76" t="str">
            <v>FAJAR ULUL AZMI</v>
          </cell>
          <cell r="D76">
            <v>6764954</v>
          </cell>
          <cell r="E76" t="str">
            <v>1720004477925</v>
          </cell>
        </row>
        <row r="77">
          <cell r="C77" t="str">
            <v>M.RIDWAN</v>
          </cell>
          <cell r="D77">
            <v>7123568</v>
          </cell>
          <cell r="E77" t="str">
            <v>1720004477917</v>
          </cell>
        </row>
        <row r="78">
          <cell r="C78" t="str">
            <v>ARTERIO ABYAN SUHENDRA</v>
          </cell>
          <cell r="D78">
            <v>6764954</v>
          </cell>
          <cell r="E78" t="str">
            <v>1120018866272</v>
          </cell>
        </row>
        <row r="79">
          <cell r="C79" t="str">
            <v>M.AGUSTUS CAESAR</v>
          </cell>
          <cell r="D79">
            <v>7731015</v>
          </cell>
          <cell r="E79" t="str">
            <v>1720004477933</v>
          </cell>
        </row>
      </sheetData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"/>
      <sheetName val="Rekening"/>
      <sheetName val="Cash"/>
      <sheetName val="Summary"/>
    </sheetNames>
    <sheetDataSet>
      <sheetData sheetId="0" refreshError="1"/>
      <sheetData sheetId="1">
        <row r="9">
          <cell r="B9" t="str">
            <v>AD00005</v>
          </cell>
          <cell r="C9" t="str">
            <v>TARSO</v>
          </cell>
          <cell r="D9">
            <v>9651895</v>
          </cell>
          <cell r="E9" t="str">
            <v>1080006767173</v>
          </cell>
        </row>
        <row r="10">
          <cell r="B10" t="str">
            <v>AD00029</v>
          </cell>
          <cell r="C10" t="str">
            <v>ARIANDI</v>
          </cell>
          <cell r="D10">
            <v>8466041</v>
          </cell>
          <cell r="E10" t="str">
            <v>1080006766175</v>
          </cell>
        </row>
        <row r="11">
          <cell r="B11" t="str">
            <v>AD00012</v>
          </cell>
          <cell r="C11" t="str">
            <v>HENDRI MARPUANG</v>
          </cell>
          <cell r="D11">
            <v>8876816</v>
          </cell>
          <cell r="E11" t="str">
            <v>1080006766779</v>
          </cell>
        </row>
        <row r="12">
          <cell r="B12" t="str">
            <v>AD00015</v>
          </cell>
          <cell r="C12" t="str">
            <v>FIRDAUS</v>
          </cell>
          <cell r="D12">
            <v>7312130</v>
          </cell>
          <cell r="E12" t="str">
            <v>1080011604197</v>
          </cell>
        </row>
        <row r="13">
          <cell r="B13" t="str">
            <v>AD00021</v>
          </cell>
          <cell r="C13" t="str">
            <v>MEDRIADI</v>
          </cell>
          <cell r="D13">
            <v>6923328</v>
          </cell>
          <cell r="E13" t="str">
            <v>1720000150484</v>
          </cell>
        </row>
        <row r="14">
          <cell r="B14" t="str">
            <v>AD00028</v>
          </cell>
          <cell r="C14" t="str">
            <v>HOTMAN MARTUA SITOMPUL</v>
          </cell>
          <cell r="D14">
            <v>8164702</v>
          </cell>
          <cell r="E14" t="str">
            <v>1720000157026</v>
          </cell>
        </row>
        <row r="15">
          <cell r="B15" t="str">
            <v>AD00050</v>
          </cell>
          <cell r="C15" t="str">
            <v>ANDREAS SIBUEA</v>
          </cell>
          <cell r="D15">
            <v>7157107</v>
          </cell>
          <cell r="E15" t="str">
            <v>1080006767090</v>
          </cell>
        </row>
        <row r="16">
          <cell r="B16" t="str">
            <v>AD00039</v>
          </cell>
          <cell r="C16" t="str">
            <v>BUDI WAHYUDI</v>
          </cell>
          <cell r="D16">
            <v>7136120</v>
          </cell>
          <cell r="E16" t="str">
            <v>1080010920545</v>
          </cell>
        </row>
        <row r="17">
          <cell r="B17" t="str">
            <v>AD00045</v>
          </cell>
          <cell r="C17" t="str">
            <v>DEDY RITWAN SIMANUNGKALIT</v>
          </cell>
          <cell r="D17">
            <v>6964656</v>
          </cell>
          <cell r="E17" t="str">
            <v>1720000616880</v>
          </cell>
        </row>
        <row r="18">
          <cell r="B18" t="str">
            <v>AD00054</v>
          </cell>
          <cell r="C18" t="str">
            <v>FAISAL</v>
          </cell>
          <cell r="D18">
            <v>6964656</v>
          </cell>
          <cell r="E18" t="str">
            <v>1080011950475</v>
          </cell>
        </row>
        <row r="19">
          <cell r="B19" t="str">
            <v>AD00047</v>
          </cell>
          <cell r="C19" t="str">
            <v>GUSRI</v>
          </cell>
          <cell r="D19">
            <v>6995313</v>
          </cell>
          <cell r="E19" t="str">
            <v>1720000308033</v>
          </cell>
        </row>
        <row r="20">
          <cell r="B20" t="str">
            <v>AD00056</v>
          </cell>
          <cell r="C20" t="str">
            <v>HONGMA GIRSANG</v>
          </cell>
          <cell r="D20">
            <v>6964656</v>
          </cell>
          <cell r="E20" t="str">
            <v>1720000636557</v>
          </cell>
        </row>
        <row r="21">
          <cell r="B21" t="str">
            <v>AD00037</v>
          </cell>
          <cell r="C21" t="str">
            <v>JEKSON</v>
          </cell>
          <cell r="D21">
            <v>7172213</v>
          </cell>
          <cell r="E21" t="str">
            <v>1080012857273</v>
          </cell>
        </row>
        <row r="22">
          <cell r="B22" t="str">
            <v>AD00044</v>
          </cell>
          <cell r="C22" t="str">
            <v>JUNAIDI</v>
          </cell>
          <cell r="D22">
            <v>6828075</v>
          </cell>
          <cell r="E22" t="str">
            <v>1720000628620</v>
          </cell>
        </row>
        <row r="23">
          <cell r="B23" t="str">
            <v>AD00040</v>
          </cell>
          <cell r="C23" t="str">
            <v>NOFRI ANDRI</v>
          </cell>
          <cell r="D23">
            <v>7240469</v>
          </cell>
          <cell r="E23" t="str">
            <v>1720000616245</v>
          </cell>
        </row>
        <row r="24">
          <cell r="B24" t="str">
            <v>AD00057</v>
          </cell>
          <cell r="C24" t="str">
            <v>USRIZAL</v>
          </cell>
          <cell r="D24">
            <v>7153624</v>
          </cell>
          <cell r="E24" t="str">
            <v>1720000636581</v>
          </cell>
        </row>
        <row r="25">
          <cell r="B25" t="str">
            <v>AD00065</v>
          </cell>
          <cell r="C25" t="str">
            <v>ZULFAHMI</v>
          </cell>
          <cell r="D25">
            <v>7128663</v>
          </cell>
          <cell r="E25" t="str">
            <v>1720000651457</v>
          </cell>
        </row>
        <row r="26">
          <cell r="B26" t="str">
            <v>AD00076</v>
          </cell>
          <cell r="C26" t="str">
            <v>FERI HENRICO</v>
          </cell>
          <cell r="D26">
            <v>7046195</v>
          </cell>
          <cell r="E26" t="str">
            <v>1080007463970</v>
          </cell>
        </row>
        <row r="27">
          <cell r="B27" t="str">
            <v>AD00101</v>
          </cell>
          <cell r="C27" t="str">
            <v>ROY LESMANA</v>
          </cell>
          <cell r="D27">
            <v>7281101</v>
          </cell>
          <cell r="E27" t="str">
            <v>1720003176908</v>
          </cell>
        </row>
        <row r="28">
          <cell r="B28" t="str">
            <v>AD00104</v>
          </cell>
          <cell r="C28" t="str">
            <v>NOFRI</v>
          </cell>
          <cell r="D28">
            <v>7286617</v>
          </cell>
          <cell r="E28" t="str">
            <v>1080017749855</v>
          </cell>
        </row>
      </sheetData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&amp;rek"/>
      <sheetName val="Schedule"/>
      <sheetName val="Back Up Time Sheet"/>
      <sheetName val="SCHEDULE STAFF"/>
      <sheetName val="Rekap"/>
      <sheetName val="Slip Gaji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C8" t="str">
            <v>MUHAMMAD DAHLAN</v>
          </cell>
          <cell r="D8" t="str">
            <v>TRANSPOTR COORD</v>
          </cell>
          <cell r="E8" t="str">
            <v>STAFF</v>
          </cell>
          <cell r="F8" t="str">
            <v>K3</v>
          </cell>
          <cell r="G8">
            <v>24</v>
          </cell>
          <cell r="H8">
            <v>6112500</v>
          </cell>
          <cell r="I8">
            <v>2037500</v>
          </cell>
          <cell r="J8">
            <v>8150000</v>
          </cell>
        </row>
        <row r="9">
          <cell r="C9" t="str">
            <v>BUDI PURNAMA</v>
          </cell>
          <cell r="D9" t="str">
            <v>FACILITY</v>
          </cell>
          <cell r="E9" t="str">
            <v>STAFF</v>
          </cell>
          <cell r="F9" t="str">
            <v>K2</v>
          </cell>
          <cell r="G9">
            <v>23</v>
          </cell>
          <cell r="H9">
            <v>8490000</v>
          </cell>
          <cell r="I9">
            <v>2830000</v>
          </cell>
          <cell r="J9">
            <v>11320000</v>
          </cell>
        </row>
        <row r="10">
          <cell r="C10" t="str">
            <v>PRAWOTO</v>
          </cell>
          <cell r="D10" t="str">
            <v>WAREHOUSE</v>
          </cell>
          <cell r="E10" t="str">
            <v>STAFF</v>
          </cell>
          <cell r="F10" t="str">
            <v>K1</v>
          </cell>
          <cell r="G10">
            <v>23</v>
          </cell>
          <cell r="H10">
            <v>3532500</v>
          </cell>
          <cell r="I10">
            <v>1177500</v>
          </cell>
          <cell r="J10">
            <v>4710000</v>
          </cell>
        </row>
        <row r="11">
          <cell r="C11" t="str">
            <v>DERI APRIANTO</v>
          </cell>
          <cell r="D11" t="str">
            <v>BUSDEP</v>
          </cell>
          <cell r="E11" t="str">
            <v>STAFF</v>
          </cell>
          <cell r="F11" t="str">
            <v>K0</v>
          </cell>
          <cell r="G11">
            <v>21</v>
          </cell>
          <cell r="H11">
            <v>5625000</v>
          </cell>
          <cell r="I11">
            <v>1875000</v>
          </cell>
          <cell r="J11">
            <v>7500000</v>
          </cell>
        </row>
        <row r="12">
          <cell r="C12" t="str">
            <v>SISKA ELVIANA</v>
          </cell>
          <cell r="D12" t="str">
            <v>FINANCE</v>
          </cell>
          <cell r="E12" t="str">
            <v>STAFF</v>
          </cell>
          <cell r="F12" t="str">
            <v>K2</v>
          </cell>
          <cell r="G12">
            <v>21</v>
          </cell>
          <cell r="H12">
            <v>5175000</v>
          </cell>
          <cell r="I12">
            <v>1725000</v>
          </cell>
          <cell r="J12">
            <v>6900000</v>
          </cell>
        </row>
        <row r="13">
          <cell r="C13" t="str">
            <v>POBISAR</v>
          </cell>
          <cell r="D13" t="str">
            <v xml:space="preserve">TRANSPORT </v>
          </cell>
          <cell r="E13" t="str">
            <v>STAFF</v>
          </cell>
          <cell r="F13" t="str">
            <v>K2</v>
          </cell>
          <cell r="G13">
            <v>21</v>
          </cell>
          <cell r="H13">
            <v>5325000</v>
          </cell>
          <cell r="I13">
            <v>1775000</v>
          </cell>
          <cell r="J13">
            <v>7100000</v>
          </cell>
        </row>
        <row r="14">
          <cell r="C14" t="str">
            <v>JAILANI</v>
          </cell>
          <cell r="D14" t="str">
            <v>MECHANIC</v>
          </cell>
          <cell r="E14" t="str">
            <v>NON STAFF</v>
          </cell>
          <cell r="F14" t="str">
            <v>K1</v>
          </cell>
          <cell r="G14">
            <v>23</v>
          </cell>
          <cell r="H14">
            <v>3278503.8000000003</v>
          </cell>
          <cell r="I14">
            <v>364278.2</v>
          </cell>
          <cell r="J14">
            <v>3642782.0000000005</v>
          </cell>
        </row>
        <row r="15">
          <cell r="C15" t="str">
            <v>SUWARYO</v>
          </cell>
          <cell r="D15" t="str">
            <v>HEAD MECHANIC</v>
          </cell>
          <cell r="E15" t="str">
            <v>NON STAFF</v>
          </cell>
          <cell r="F15" t="str">
            <v>K1</v>
          </cell>
          <cell r="G15">
            <v>20</v>
          </cell>
          <cell r="H15">
            <v>5130000</v>
          </cell>
          <cell r="I15">
            <v>1710000</v>
          </cell>
          <cell r="J15">
            <v>6840000</v>
          </cell>
        </row>
        <row r="16">
          <cell r="C16" t="str">
            <v>MARADONAL</v>
          </cell>
          <cell r="D16" t="str">
            <v>DRIVER</v>
          </cell>
          <cell r="E16" t="str">
            <v>NON STAFF</v>
          </cell>
          <cell r="F16" t="str">
            <v>k3</v>
          </cell>
          <cell r="G16">
            <v>21</v>
          </cell>
          <cell r="H16">
            <v>3239126.1</v>
          </cell>
          <cell r="I16">
            <v>359902.9</v>
          </cell>
          <cell r="J16">
            <v>3599029</v>
          </cell>
        </row>
        <row r="17">
          <cell r="C17" t="str">
            <v>BENISA PUTRA</v>
          </cell>
          <cell r="D17" t="str">
            <v>FOREMAN WH</v>
          </cell>
          <cell r="E17" t="str">
            <v>NON STAFF</v>
          </cell>
          <cell r="F17" t="str">
            <v>K2</v>
          </cell>
          <cell r="G17">
            <v>23</v>
          </cell>
          <cell r="H17">
            <v>3278503.8000000003</v>
          </cell>
          <cell r="I17">
            <v>364278.2</v>
          </cell>
          <cell r="J17">
            <v>3642782.0000000005</v>
          </cell>
        </row>
        <row r="18">
          <cell r="C18" t="str">
            <v>MOHAMAD SADIK</v>
          </cell>
          <cell r="D18" t="str">
            <v>ELEKTRIK</v>
          </cell>
          <cell r="E18" t="str">
            <v>NON STAFF</v>
          </cell>
          <cell r="G18">
            <v>23</v>
          </cell>
          <cell r="H18">
            <v>3278503.8000000003</v>
          </cell>
          <cell r="I18">
            <v>364278.2</v>
          </cell>
          <cell r="J18">
            <v>3642782.0000000005</v>
          </cell>
        </row>
        <row r="19">
          <cell r="C19" t="str">
            <v>NGADI BASUKI</v>
          </cell>
          <cell r="D19" t="str">
            <v>WELDER</v>
          </cell>
          <cell r="E19" t="str">
            <v>NON STAFF</v>
          </cell>
          <cell r="G19">
            <v>23</v>
          </cell>
          <cell r="H19">
            <v>3239126.1</v>
          </cell>
          <cell r="I19">
            <v>359902.9</v>
          </cell>
          <cell r="J19">
            <v>3599029</v>
          </cell>
        </row>
        <row r="20">
          <cell r="C20" t="str">
            <v>MUNAWIR</v>
          </cell>
          <cell r="D20" t="str">
            <v>PAINTING</v>
          </cell>
          <cell r="E20" t="str">
            <v>NON STAFF</v>
          </cell>
          <cell r="G20">
            <v>23</v>
          </cell>
          <cell r="H20">
            <v>3278503.8000000003</v>
          </cell>
          <cell r="I20">
            <v>364278.2</v>
          </cell>
          <cell r="J20">
            <v>3642782.0000000005</v>
          </cell>
        </row>
        <row r="21">
          <cell r="C21" t="str">
            <v>KHAIRUL SAPUTRA</v>
          </cell>
          <cell r="D21" t="str">
            <v>HELPER</v>
          </cell>
          <cell r="E21" t="str">
            <v>NON STAFF</v>
          </cell>
          <cell r="G21">
            <v>23</v>
          </cell>
          <cell r="H21">
            <v>3239126.1</v>
          </cell>
          <cell r="I21">
            <v>359902.9</v>
          </cell>
          <cell r="J21">
            <v>3599029</v>
          </cell>
        </row>
        <row r="22">
          <cell r="C22" t="str">
            <v>ISWANUDIN</v>
          </cell>
          <cell r="D22" t="str">
            <v>ADM WH</v>
          </cell>
          <cell r="E22" t="str">
            <v>STAFF</v>
          </cell>
          <cell r="F22" t="str">
            <v>K2</v>
          </cell>
          <cell r="G22">
            <v>21</v>
          </cell>
          <cell r="H22">
            <v>3228750</v>
          </cell>
          <cell r="I22">
            <v>1076250</v>
          </cell>
          <cell r="J22">
            <v>4305000</v>
          </cell>
        </row>
        <row r="23">
          <cell r="C23" t="str">
            <v>YUDI HARTONO</v>
          </cell>
          <cell r="D23" t="str">
            <v>HELPER</v>
          </cell>
          <cell r="E23" t="str">
            <v>HARIAN</v>
          </cell>
          <cell r="G23">
            <v>21</v>
          </cell>
          <cell r="H23">
            <v>4200000</v>
          </cell>
        </row>
        <row r="24">
          <cell r="C24" t="str">
            <v>LUKI PURNOMO</v>
          </cell>
          <cell r="D24" t="str">
            <v>WELDER</v>
          </cell>
          <cell r="E24" t="str">
            <v>HARIAN</v>
          </cell>
          <cell r="G24">
            <v>21</v>
          </cell>
          <cell r="H24">
            <v>5250000</v>
          </cell>
        </row>
        <row r="25">
          <cell r="C25" t="str">
            <v>ROMI FASLAH</v>
          </cell>
          <cell r="D25" t="str">
            <v>WELDER</v>
          </cell>
          <cell r="E25" t="str">
            <v>HARIAN</v>
          </cell>
          <cell r="G25">
            <v>21</v>
          </cell>
          <cell r="H25">
            <v>5250000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"/>
      <sheetName val="Rekening"/>
      <sheetName val="cash"/>
      <sheetName val="Sheet1"/>
    </sheetNames>
    <sheetDataSet>
      <sheetData sheetId="0" refreshError="1"/>
      <sheetData sheetId="1">
        <row r="9">
          <cell r="C9" t="str">
            <v>MUHAMMAD DAHLAN</v>
          </cell>
          <cell r="D9">
            <v>9804146</v>
          </cell>
          <cell r="E9" t="str">
            <v>1080094061455</v>
          </cell>
        </row>
        <row r="10">
          <cell r="C10" t="str">
            <v>BUDI PURNAMA</v>
          </cell>
          <cell r="D10">
            <v>12852024</v>
          </cell>
          <cell r="E10" t="str">
            <v>1080010565878</v>
          </cell>
        </row>
        <row r="11">
          <cell r="C11" t="str">
            <v>PRAWOTO</v>
          </cell>
          <cell r="D11">
            <v>6894302</v>
          </cell>
          <cell r="E11" t="str">
            <v>1080005320404</v>
          </cell>
        </row>
        <row r="12">
          <cell r="C12" t="str">
            <v>RENO PETRA</v>
          </cell>
          <cell r="D12">
            <v>14317963</v>
          </cell>
          <cell r="E12" t="str">
            <v>1080005465894</v>
          </cell>
        </row>
        <row r="13">
          <cell r="C13" t="str">
            <v>DERI APRIANTO</v>
          </cell>
          <cell r="D13">
            <v>8396081</v>
          </cell>
          <cell r="E13" t="str">
            <v>1080010678309</v>
          </cell>
        </row>
        <row r="14">
          <cell r="C14" t="str">
            <v>SISKA ELVIANA</v>
          </cell>
          <cell r="D14">
            <v>7650420</v>
          </cell>
          <cell r="E14" t="str">
            <v>1080010613413</v>
          </cell>
        </row>
        <row r="15">
          <cell r="C15" t="str">
            <v>POBISAR</v>
          </cell>
          <cell r="D15">
            <v>8032883</v>
          </cell>
          <cell r="E15" t="str">
            <v>1080007552863</v>
          </cell>
        </row>
        <row r="16">
          <cell r="C16" t="str">
            <v>SUWARYO</v>
          </cell>
          <cell r="D16">
            <v>8175450</v>
          </cell>
          <cell r="E16" t="str">
            <v>1080005527131</v>
          </cell>
        </row>
        <row r="17">
          <cell r="C17" t="str">
            <v>BENISA PUTRA</v>
          </cell>
          <cell r="D17">
            <v>9043799</v>
          </cell>
          <cell r="E17" t="str">
            <v>1550001711897</v>
          </cell>
        </row>
        <row r="18">
          <cell r="C18" t="str">
            <v>JAILANI</v>
          </cell>
          <cell r="D18">
            <v>8874637</v>
          </cell>
          <cell r="E18" t="str">
            <v>9000021634523</v>
          </cell>
        </row>
        <row r="19">
          <cell r="C19" t="str">
            <v>MARADONAL</v>
          </cell>
          <cell r="D19">
            <v>6520919</v>
          </cell>
          <cell r="E19" t="str">
            <v>1720000018400</v>
          </cell>
        </row>
        <row r="20">
          <cell r="C20" t="str">
            <v>MOHAMAD SADIK</v>
          </cell>
          <cell r="D20">
            <v>9545537</v>
          </cell>
          <cell r="E20" t="str">
            <v>1720000723678</v>
          </cell>
        </row>
        <row r="21">
          <cell r="C21" t="str">
            <v>NGADI BASUKI</v>
          </cell>
          <cell r="D21">
            <v>9136214</v>
          </cell>
          <cell r="E21" t="str">
            <v>1720001673815</v>
          </cell>
        </row>
        <row r="22">
          <cell r="C22" t="str">
            <v>MUNAWIR</v>
          </cell>
          <cell r="D22">
            <v>8345416</v>
          </cell>
          <cell r="E22" t="str">
            <v>1580002046928</v>
          </cell>
        </row>
        <row r="23">
          <cell r="C23" t="str">
            <v>KHAIRUL SAPUTRA</v>
          </cell>
          <cell r="D23">
            <v>8453335</v>
          </cell>
          <cell r="E23" t="str">
            <v>1720001537929</v>
          </cell>
        </row>
        <row r="24">
          <cell r="C24" t="str">
            <v>ISWANUDIN</v>
          </cell>
          <cell r="D24">
            <v>5999960</v>
          </cell>
          <cell r="E24" t="str">
            <v>1080012105079</v>
          </cell>
        </row>
        <row r="25">
          <cell r="C25" t="str">
            <v>YUDI HARTONO</v>
          </cell>
          <cell r="D25">
            <v>6536742</v>
          </cell>
          <cell r="E25" t="str">
            <v>1720004186203</v>
          </cell>
        </row>
        <row r="26">
          <cell r="C26" t="str">
            <v>LUKI PURNOMO</v>
          </cell>
          <cell r="D26">
            <v>8101519</v>
          </cell>
          <cell r="E26" t="str">
            <v>9000021829479</v>
          </cell>
        </row>
        <row r="27">
          <cell r="C27" t="str">
            <v>ROMI FASLAH</v>
          </cell>
          <cell r="D27">
            <v>8120271</v>
          </cell>
          <cell r="E27" t="str">
            <v>1720004260818</v>
          </cell>
        </row>
      </sheetData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G12" t="str">
            <v>MUHAMAD DAHLAN</v>
          </cell>
          <cell r="H12" t="str">
            <v>K3</v>
          </cell>
          <cell r="I12" t="str">
            <v>L</v>
          </cell>
          <cell r="J12" t="str">
            <v>TRANSPORT</v>
          </cell>
          <cell r="K12" t="str">
            <v>69.162.561.0-219.000</v>
          </cell>
          <cell r="L12" t="str">
            <v>MUHAMAD DAHLAN</v>
          </cell>
          <cell r="M12" t="str">
            <v>JL.SIAGA II KEL. BALAI MAKAM</v>
          </cell>
        </row>
        <row r="13">
          <cell r="G13" t="str">
            <v>BUDI PURNAMA</v>
          </cell>
          <cell r="H13" t="str">
            <v>K2</v>
          </cell>
          <cell r="I13" t="str">
            <v>L</v>
          </cell>
          <cell r="J13" t="str">
            <v>FACILITY</v>
          </cell>
          <cell r="K13" t="str">
            <v>47.384.049.4.212.000</v>
          </cell>
          <cell r="L13" t="str">
            <v>BUDI PURNAMA</v>
          </cell>
          <cell r="M13" t="str">
            <v>GELORA KOMP. PERUM VILLA KAYANGAN</v>
          </cell>
        </row>
        <row r="14">
          <cell r="G14" t="str">
            <v>PRAWOTO</v>
          </cell>
          <cell r="H14" t="str">
            <v>k2</v>
          </cell>
          <cell r="I14" t="str">
            <v>L</v>
          </cell>
          <cell r="J14" t="str">
            <v>WAREHOUSE</v>
          </cell>
          <cell r="K14" t="str">
            <v>68.053.386.6-219.000</v>
          </cell>
          <cell r="L14" t="str">
            <v>PRAWOTO</v>
          </cell>
          <cell r="M14" t="str">
            <v>JL.MERAK NO.10 TAHAP III</v>
          </cell>
        </row>
        <row r="15">
          <cell r="G15" t="str">
            <v>RENO PETRA</v>
          </cell>
          <cell r="H15" t="str">
            <v>K3</v>
          </cell>
          <cell r="I15" t="str">
            <v>L</v>
          </cell>
          <cell r="J15" t="str">
            <v>HSSE</v>
          </cell>
          <cell r="K15" t="str">
            <v>57.459.533.6-219.000</v>
          </cell>
          <cell r="L15" t="str">
            <v>RENO PETRA</v>
          </cell>
          <cell r="M15" t="str">
            <v>JL.OBOR III GANG KENARI 2 NO.29</v>
          </cell>
        </row>
        <row r="16">
          <cell r="G16" t="str">
            <v>DERI APRIANTO</v>
          </cell>
          <cell r="H16" t="str">
            <v>K1</v>
          </cell>
          <cell r="I16" t="str">
            <v>L</v>
          </cell>
          <cell r="J16" t="str">
            <v>BUSDEV</v>
          </cell>
          <cell r="K16" t="str">
            <v>71.240.191.8-219.000</v>
          </cell>
          <cell r="L16" t="str">
            <v>DERI APRIANTO</v>
          </cell>
          <cell r="M16" t="str">
            <v>PERUM GRIYA CEMARA ASRI BLOK D3 JL.BPD KEC.TAMBANG KAMPAR</v>
          </cell>
        </row>
        <row r="17">
          <cell r="G17" t="str">
            <v>SISKA ELVIANA</v>
          </cell>
          <cell r="H17" t="str">
            <v>TK0</v>
          </cell>
          <cell r="I17" t="str">
            <v>P</v>
          </cell>
          <cell r="J17" t="str">
            <v>FINANCE</v>
          </cell>
          <cell r="K17" t="str">
            <v>66.203.124.4-216.000</v>
          </cell>
          <cell r="L17" t="str">
            <v>SISKA ELVIANA</v>
          </cell>
          <cell r="M17" t="str">
            <v>JL.UTAMA KEL. TALANG MANDI</v>
          </cell>
        </row>
        <row r="18">
          <cell r="G18" t="str">
            <v>POBISAR</v>
          </cell>
          <cell r="H18" t="str">
            <v>K3</v>
          </cell>
          <cell r="I18" t="str">
            <v>L</v>
          </cell>
          <cell r="J18" t="str">
            <v>TRANSPORT</v>
          </cell>
          <cell r="K18" t="str">
            <v>77.399.371.2-219.000</v>
          </cell>
          <cell r="L18" t="str">
            <v>POBISAR</v>
          </cell>
          <cell r="M18" t="str">
            <v xml:space="preserve">JL.ACEH GANG ACEH III RT / RW 001/001 TANGKERANG </v>
          </cell>
        </row>
        <row r="19">
          <cell r="G19" t="str">
            <v>SUWARYO</v>
          </cell>
          <cell r="H19" t="str">
            <v>K1</v>
          </cell>
          <cell r="I19" t="str">
            <v>L</v>
          </cell>
          <cell r="J19" t="str">
            <v>MEKANIK</v>
          </cell>
          <cell r="K19" t="str">
            <v>64.294.029.0-222.000</v>
          </cell>
          <cell r="L19" t="str">
            <v>SUWARYO</v>
          </cell>
          <cell r="M19" t="str">
            <v>JL.TEGAL SARI KE. BALAI MAKAM</v>
          </cell>
        </row>
        <row r="20">
          <cell r="G20" t="str">
            <v>ISWANUDIN</v>
          </cell>
          <cell r="H20" t="str">
            <v>K2</v>
          </cell>
          <cell r="I20" t="str">
            <v>L</v>
          </cell>
          <cell r="J20" t="str">
            <v>ADM</v>
          </cell>
          <cell r="K20">
            <v>0</v>
          </cell>
          <cell r="L20" t="str">
            <v>ISWANUDIN</v>
          </cell>
          <cell r="M20" t="str">
            <v>JL.SUNGAI DURIAN</v>
          </cell>
        </row>
        <row r="21">
          <cell r="G21" t="str">
            <v>JAILANI</v>
          </cell>
          <cell r="H21" t="str">
            <v>K3</v>
          </cell>
          <cell r="I21" t="str">
            <v>L</v>
          </cell>
          <cell r="J21" t="str">
            <v>MEKANIK</v>
          </cell>
          <cell r="K21" t="str">
            <v>69.846.841.0-216.000</v>
          </cell>
          <cell r="L21" t="str">
            <v>JAILANI</v>
          </cell>
          <cell r="M21" t="str">
            <v>JL.AMAN</v>
          </cell>
        </row>
        <row r="22">
          <cell r="G22" t="str">
            <v>MARADONAL</v>
          </cell>
          <cell r="H22" t="str">
            <v>k3</v>
          </cell>
          <cell r="I22" t="str">
            <v>L</v>
          </cell>
          <cell r="J22" t="str">
            <v>DRIVER</v>
          </cell>
          <cell r="K22" t="str">
            <v>57.736.943.2-219.000</v>
          </cell>
          <cell r="L22" t="str">
            <v>MARADONAL</v>
          </cell>
          <cell r="M22" t="str">
            <v>JL.SEPAKAT</v>
          </cell>
        </row>
        <row r="23">
          <cell r="G23" t="str">
            <v>BENISA PUTRA</v>
          </cell>
          <cell r="H23" t="str">
            <v>K2</v>
          </cell>
          <cell r="I23" t="str">
            <v>L</v>
          </cell>
          <cell r="J23" t="str">
            <v>FOREMAN</v>
          </cell>
          <cell r="K23" t="str">
            <v>69.165.278.8-219.000</v>
          </cell>
          <cell r="L23" t="str">
            <v>BENISA PUTRA</v>
          </cell>
          <cell r="M23" t="str">
            <v>Jl.Flamboyan</v>
          </cell>
        </row>
        <row r="24">
          <cell r="G24" t="str">
            <v>NGADI BASUKI</v>
          </cell>
          <cell r="H24" t="str">
            <v>K1</v>
          </cell>
          <cell r="I24" t="str">
            <v>L</v>
          </cell>
          <cell r="J24" t="str">
            <v>WELDER</v>
          </cell>
          <cell r="K24" t="str">
            <v>59.344.716.2-211.000</v>
          </cell>
          <cell r="L24" t="str">
            <v>NGADI BASUKI</v>
          </cell>
          <cell r="M24" t="str">
            <v>Batin Solapan</v>
          </cell>
        </row>
        <row r="25">
          <cell r="G25" t="str">
            <v>MUNAWIR</v>
          </cell>
          <cell r="H25" t="str">
            <v>K3</v>
          </cell>
          <cell r="I25" t="str">
            <v>L</v>
          </cell>
          <cell r="J25" t="str">
            <v>PAINTING</v>
          </cell>
          <cell r="K25" t="str">
            <v>70.543.118.7-219.000</v>
          </cell>
          <cell r="L25" t="str">
            <v>MUNAWIR</v>
          </cell>
          <cell r="M25" t="str">
            <v>JL.JEND.SUDIRMAN GG.UTAMA NO.264  RT 002 RW002</v>
          </cell>
        </row>
        <row r="26">
          <cell r="G26" t="str">
            <v>MOHAMAD SADIK</v>
          </cell>
          <cell r="H26" t="str">
            <v>k3</v>
          </cell>
          <cell r="I26" t="str">
            <v>L</v>
          </cell>
          <cell r="J26" t="str">
            <v>ELEKTRIK</v>
          </cell>
          <cell r="K26" t="str">
            <v>84.241.635.6-219.000</v>
          </cell>
          <cell r="L26" t="str">
            <v>MOHAMAD SADIK</v>
          </cell>
          <cell r="M26" t="str">
            <v>Jl.Sudirman gg.abadi no.59 Duri</v>
          </cell>
        </row>
        <row r="27">
          <cell r="G27" t="str">
            <v>KHAIRUL SAPUTRA</v>
          </cell>
          <cell r="H27" t="str">
            <v>K0</v>
          </cell>
          <cell r="I27" t="str">
            <v>L</v>
          </cell>
          <cell r="J27" t="str">
            <v>HELPER</v>
          </cell>
          <cell r="K27" t="str">
            <v>57.735.988.8-219.000</v>
          </cell>
          <cell r="L27" t="str">
            <v>KHAIRUL SAPUTRA</v>
          </cell>
          <cell r="M27" t="str">
            <v>JL.JEND.SUDIRMAN NO.264 RT 002 RW 002 KEL.TALANG MANDI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AD00215</v>
          </cell>
          <cell r="D12">
            <v>44846</v>
          </cell>
          <cell r="G12" t="str">
            <v>GRACE EGA YULIANTI LUMBAN RAJA</v>
          </cell>
          <cell r="H12" t="str">
            <v>TK0</v>
          </cell>
          <cell r="I12" t="str">
            <v>P</v>
          </cell>
          <cell r="J12" t="str">
            <v>ADMIN</v>
          </cell>
          <cell r="K12" t="str">
            <v>61.210.163.4-219.000</v>
          </cell>
          <cell r="L12" t="str">
            <v>GRACE EGA YULIANTI LUMBAN RAJA</v>
          </cell>
          <cell r="M12" t="str">
            <v>JL. KARANG ANYER I GG. ABADI</v>
          </cell>
        </row>
        <row r="13">
          <cell r="C13" t="str">
            <v>AD00117</v>
          </cell>
          <cell r="D13">
            <v>44846</v>
          </cell>
          <cell r="G13" t="str">
            <v>RAFIAN HENDRI</v>
          </cell>
          <cell r="H13" t="str">
            <v>K3</v>
          </cell>
          <cell r="I13" t="str">
            <v>L</v>
          </cell>
          <cell r="J13" t="str">
            <v>COORD</v>
          </cell>
          <cell r="K13" t="str">
            <v>69.846.869.1-219.000</v>
          </cell>
          <cell r="L13" t="str">
            <v>RAFIAN HENDRI</v>
          </cell>
          <cell r="M13" t="str">
            <v>JL. PINANG NO.05 HARAPAN BARU</v>
          </cell>
        </row>
        <row r="14">
          <cell r="C14" t="str">
            <v>AD00140</v>
          </cell>
          <cell r="D14">
            <v>44846</v>
          </cell>
          <cell r="G14" t="str">
            <v>SUBHAN FAYLANI</v>
          </cell>
          <cell r="H14" t="str">
            <v>K0</v>
          </cell>
          <cell r="I14" t="str">
            <v>L</v>
          </cell>
          <cell r="J14" t="str">
            <v>OPERATOR</v>
          </cell>
          <cell r="K14" t="str">
            <v>69.165.249.9-219.000</v>
          </cell>
          <cell r="L14" t="str">
            <v>SUBHAN FAYLANI</v>
          </cell>
          <cell r="M14" t="str">
            <v>JL. KAYANGAN GG. PANTAU PERUM BTN BLOK B NO. 35</v>
          </cell>
        </row>
        <row r="15">
          <cell r="C15" t="str">
            <v>AD00175</v>
          </cell>
          <cell r="D15">
            <v>44846</v>
          </cell>
          <cell r="G15" t="str">
            <v>R.DODI RIYAWAN</v>
          </cell>
          <cell r="H15" t="str">
            <v>K0</v>
          </cell>
          <cell r="I15" t="str">
            <v>L</v>
          </cell>
          <cell r="J15" t="str">
            <v>HELPER</v>
          </cell>
          <cell r="K15" t="str">
            <v>57.718.750.3-211.000</v>
          </cell>
          <cell r="L15" t="str">
            <v>R. DODY RIYAWAN</v>
          </cell>
          <cell r="M15" t="str">
            <v>JL. DATUK LAKSAMANA NO.10</v>
          </cell>
        </row>
        <row r="16">
          <cell r="C16" t="str">
            <v>AD00133</v>
          </cell>
          <cell r="D16">
            <v>44846</v>
          </cell>
          <cell r="G16" t="str">
            <v>AFRIANDI</v>
          </cell>
          <cell r="H16" t="str">
            <v>K2</v>
          </cell>
          <cell r="I16" t="str">
            <v>L</v>
          </cell>
          <cell r="J16" t="str">
            <v>OPERATOR</v>
          </cell>
          <cell r="K16" t="str">
            <v>79.010.467.3.219.000</v>
          </cell>
          <cell r="L16" t="str">
            <v>AFRIANDI</v>
          </cell>
          <cell r="M16" t="str">
            <v>JL. ROKAN PERMAI BLOK B NO 37</v>
          </cell>
        </row>
        <row r="17">
          <cell r="C17" t="str">
            <v>AD00174</v>
          </cell>
          <cell r="D17">
            <v>44846</v>
          </cell>
          <cell r="G17" t="str">
            <v>M.BIMA SAKTI</v>
          </cell>
          <cell r="H17" t="str">
            <v>TK0</v>
          </cell>
          <cell r="I17" t="str">
            <v>L</v>
          </cell>
          <cell r="J17" t="str">
            <v>HELPER</v>
          </cell>
          <cell r="K17" t="str">
            <v>63.696.962.8-219.000</v>
          </cell>
          <cell r="L17" t="str">
            <v>MUHAMMAD BIMA SAKTI</v>
          </cell>
          <cell r="M17" t="str">
            <v>JL. DURIAN NUSANTARA I</v>
          </cell>
        </row>
        <row r="18">
          <cell r="C18" t="str">
            <v>AD00168</v>
          </cell>
          <cell r="D18">
            <v>44846</v>
          </cell>
          <cell r="G18" t="str">
            <v>MUHAMMAD ZACKY</v>
          </cell>
          <cell r="H18" t="str">
            <v>TK0</v>
          </cell>
          <cell r="I18" t="str">
            <v>L</v>
          </cell>
          <cell r="J18" t="str">
            <v>HELPER</v>
          </cell>
          <cell r="K18" t="str">
            <v>65.980.078.3-219.000</v>
          </cell>
          <cell r="L18" t="str">
            <v>MUHAMMAD ZACKY</v>
          </cell>
          <cell r="M18" t="str">
            <v>JL. CENDERAWASIH</v>
          </cell>
        </row>
        <row r="19">
          <cell r="C19" t="str">
            <v>AD00166</v>
          </cell>
          <cell r="D19">
            <v>44846</v>
          </cell>
          <cell r="G19" t="str">
            <v>HAMMAM ABDUL HAFFIF</v>
          </cell>
          <cell r="H19" t="str">
            <v>TK0</v>
          </cell>
          <cell r="I19" t="str">
            <v>L</v>
          </cell>
          <cell r="J19" t="str">
            <v>HELPER</v>
          </cell>
          <cell r="K19" t="str">
            <v>60.570.941.9-219.000</v>
          </cell>
          <cell r="L19" t="str">
            <v>HAMMAM ABDUL HAFFIF</v>
          </cell>
          <cell r="M19" t="str">
            <v>JL. SUDIRMAN NO.234</v>
          </cell>
        </row>
        <row r="20">
          <cell r="C20" t="str">
            <v>AD00217</v>
          </cell>
          <cell r="D20">
            <v>44846</v>
          </cell>
          <cell r="G20" t="str">
            <v>ARIS MUJIONO</v>
          </cell>
          <cell r="H20" t="str">
            <v>TK0</v>
          </cell>
          <cell r="I20" t="str">
            <v>L</v>
          </cell>
          <cell r="J20" t="str">
            <v>FLOORMAN</v>
          </cell>
          <cell r="K20" t="str">
            <v>94.540.601.5-411.000</v>
          </cell>
          <cell r="L20" t="str">
            <v>ARIS MUJIONO</v>
          </cell>
          <cell r="M20" t="str">
            <v>PRIYANG</v>
          </cell>
        </row>
        <row r="21">
          <cell r="C21" t="str">
            <v>AD00185</v>
          </cell>
          <cell r="D21">
            <v>44846</v>
          </cell>
          <cell r="G21" t="str">
            <v>M.RIDWAN</v>
          </cell>
          <cell r="H21" t="str">
            <v>K3</v>
          </cell>
          <cell r="I21" t="str">
            <v>L</v>
          </cell>
          <cell r="J21" t="str">
            <v>HELPER</v>
          </cell>
          <cell r="K21" t="str">
            <v>65.486.299.4-219.000</v>
          </cell>
          <cell r="L21" t="str">
            <v>M. RIDWAN</v>
          </cell>
          <cell r="M21" t="str">
            <v>JL. SUDIRMAN GG. SELAMAT</v>
          </cell>
        </row>
        <row r="22">
          <cell r="C22" t="str">
            <v>AD00219</v>
          </cell>
          <cell r="D22">
            <v>44846</v>
          </cell>
          <cell r="G22" t="str">
            <v>JANSEN HAMONANGAN.S</v>
          </cell>
          <cell r="H22" t="str">
            <v>K0</v>
          </cell>
          <cell r="I22" t="str">
            <v>L</v>
          </cell>
          <cell r="J22" t="str">
            <v>OPERATOR</v>
          </cell>
          <cell r="K22" t="str">
            <v>66.589.810.2-124.000</v>
          </cell>
          <cell r="L22" t="str">
            <v>JANSEN HAMONANGAN</v>
          </cell>
          <cell r="M22" t="str">
            <v>JL. NUSA INDAH I NO. 110 MEDAN</v>
          </cell>
        </row>
        <row r="23">
          <cell r="C23" t="str">
            <v>AD00184</v>
          </cell>
          <cell r="D23">
            <v>44846</v>
          </cell>
          <cell r="G23" t="str">
            <v>RICHARD SOFYAN</v>
          </cell>
          <cell r="H23" t="str">
            <v>K3</v>
          </cell>
          <cell r="I23" t="str">
            <v>L</v>
          </cell>
          <cell r="J23" t="str">
            <v>HELPER</v>
          </cell>
          <cell r="K23" t="str">
            <v>66.463.327.8-122.000</v>
          </cell>
          <cell r="L23" t="str">
            <v>RICHARD SOFYAN</v>
          </cell>
          <cell r="M23" t="str">
            <v>JL. SETIA KAWAN KULIM KM 12</v>
          </cell>
        </row>
        <row r="24">
          <cell r="C24" t="str">
            <v>AD00167</v>
          </cell>
          <cell r="D24">
            <v>44846</v>
          </cell>
          <cell r="G24" t="str">
            <v>WAHYU HIDAYAT</v>
          </cell>
          <cell r="H24" t="str">
            <v>K2</v>
          </cell>
          <cell r="I24" t="str">
            <v>L</v>
          </cell>
          <cell r="J24" t="str">
            <v>HELPER</v>
          </cell>
          <cell r="K24" t="str">
            <v>81.539.766.6-219.000</v>
          </cell>
          <cell r="L24" t="str">
            <v>WAHYU HIDAYAT</v>
          </cell>
          <cell r="M24" t="str">
            <v>JL. PRIMA RAJA NO. 114</v>
          </cell>
        </row>
        <row r="25">
          <cell r="C25" t="str">
            <v>AD00176</v>
          </cell>
          <cell r="D25">
            <v>44846</v>
          </cell>
          <cell r="G25" t="str">
            <v>IKSAN SAPUTRA</v>
          </cell>
          <cell r="H25" t="str">
            <v>TK0</v>
          </cell>
          <cell r="I25" t="str">
            <v>L</v>
          </cell>
          <cell r="J25" t="str">
            <v>HELPER</v>
          </cell>
          <cell r="K25" t="str">
            <v>63.712.563.4-221.000</v>
          </cell>
          <cell r="L25" t="str">
            <v>IHSAN SAPUTRA</v>
          </cell>
          <cell r="M25" t="str">
            <v>MUARA MAHAT BARU</v>
          </cell>
        </row>
        <row r="26">
          <cell r="C26" t="str">
            <v>AD00207</v>
          </cell>
          <cell r="D26">
            <v>44846</v>
          </cell>
          <cell r="G26" t="str">
            <v>EFRIKA</v>
          </cell>
          <cell r="H26" t="str">
            <v>K0</v>
          </cell>
          <cell r="I26" t="str">
            <v>L</v>
          </cell>
          <cell r="J26" t="str">
            <v>HES OFFICER</v>
          </cell>
          <cell r="K26" t="str">
            <v>90.456.178.4-213-000</v>
          </cell>
          <cell r="L26" t="str">
            <v>EFRIKA</v>
          </cell>
          <cell r="M26" t="str">
            <v>JL. SEPAKAT NO.50 TALANG MANDI</v>
          </cell>
        </row>
        <row r="27">
          <cell r="C27" t="str">
            <v>AD00137</v>
          </cell>
          <cell r="D27">
            <v>44846</v>
          </cell>
          <cell r="G27" t="str">
            <v>M.SELAMET HARIYADI</v>
          </cell>
          <cell r="H27" t="str">
            <v>K1</v>
          </cell>
          <cell r="I27" t="str">
            <v>L</v>
          </cell>
          <cell r="J27" t="str">
            <v>OPERATOR</v>
          </cell>
          <cell r="K27" t="str">
            <v>75.486.266.2-119.000</v>
          </cell>
          <cell r="L27" t="str">
            <v>MUHAMMAD SELAMAT HARIADY</v>
          </cell>
          <cell r="M27" t="str">
            <v>JL. WAMPU GG. BAKTI LK I MUSYAWARAH</v>
          </cell>
        </row>
        <row r="28">
          <cell r="C28" t="str">
            <v>AD00136</v>
          </cell>
          <cell r="D28">
            <v>44846</v>
          </cell>
          <cell r="G28" t="str">
            <v>M.HAFIS</v>
          </cell>
          <cell r="H28" t="str">
            <v>TK0</v>
          </cell>
          <cell r="I28" t="str">
            <v>L</v>
          </cell>
          <cell r="J28" t="str">
            <v>OPERATOR</v>
          </cell>
          <cell r="K28" t="str">
            <v>80.017.401.3-219.000</v>
          </cell>
          <cell r="L28" t="str">
            <v>MUHAMMAD HAFIZH</v>
          </cell>
          <cell r="M28" t="str">
            <v>JL. ALHAMRA</v>
          </cell>
        </row>
        <row r="29">
          <cell r="C29" t="str">
            <v>AD00120</v>
          </cell>
          <cell r="D29">
            <v>44846</v>
          </cell>
          <cell r="G29" t="str">
            <v>RAFFLES.M</v>
          </cell>
          <cell r="H29" t="str">
            <v>K3</v>
          </cell>
          <cell r="I29" t="str">
            <v>L</v>
          </cell>
          <cell r="J29" t="str">
            <v>COORD</v>
          </cell>
          <cell r="K29" t="str">
            <v>75.591.564.2-219.000</v>
          </cell>
          <cell r="L29" t="str">
            <v>RAFFLES. M</v>
          </cell>
          <cell r="M29" t="str">
            <v>JL. SEJAHTERA GG. ARJUNA</v>
          </cell>
        </row>
        <row r="30">
          <cell r="C30" t="str">
            <v>AD00123</v>
          </cell>
          <cell r="D30">
            <v>44846</v>
          </cell>
          <cell r="G30" t="str">
            <v>ALI AMRIN</v>
          </cell>
          <cell r="H30" t="str">
            <v>K2</v>
          </cell>
          <cell r="I30" t="str">
            <v>L</v>
          </cell>
          <cell r="J30" t="str">
            <v>COORD</v>
          </cell>
          <cell r="K30" t="str">
            <v>24.274.473.8-219.000</v>
          </cell>
          <cell r="L30" t="str">
            <v>ALI AMRIN</v>
          </cell>
          <cell r="M30" t="str">
            <v>JL. ANGGUR MERAH GG. POLOS</v>
          </cell>
        </row>
        <row r="31">
          <cell r="C31" t="str">
            <v>AD00208</v>
          </cell>
          <cell r="D31">
            <v>44846</v>
          </cell>
          <cell r="G31" t="str">
            <v>RIO HERDIANSYAH</v>
          </cell>
          <cell r="H31" t="str">
            <v>TK0</v>
          </cell>
          <cell r="I31" t="str">
            <v>L</v>
          </cell>
          <cell r="J31" t="str">
            <v>HES OFFICER</v>
          </cell>
          <cell r="K31" t="str">
            <v>61.239.261.3-219.000</v>
          </cell>
          <cell r="L31" t="str">
            <v>RIO HERDIANSYAH</v>
          </cell>
          <cell r="M31" t="str">
            <v>JL. SENTOSA</v>
          </cell>
        </row>
        <row r="32">
          <cell r="C32" t="str">
            <v>AD00139</v>
          </cell>
          <cell r="D32">
            <v>44846</v>
          </cell>
          <cell r="G32" t="str">
            <v>FERNANDES SAMUEL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41.598.461.6-219.000</v>
          </cell>
          <cell r="L32" t="str">
            <v>FERNANDES SAMUEL TAMBUNAN</v>
          </cell>
          <cell r="M32" t="str">
            <v>JL. GAJAH MADA</v>
          </cell>
        </row>
        <row r="33">
          <cell r="C33" t="str">
            <v>AD00179</v>
          </cell>
          <cell r="D33">
            <v>44846</v>
          </cell>
          <cell r="G33" t="str">
            <v>IFAN AR UZAN</v>
          </cell>
          <cell r="H33" t="str">
            <v>K1</v>
          </cell>
          <cell r="I33" t="str">
            <v>L</v>
          </cell>
          <cell r="J33" t="str">
            <v>HELPER</v>
          </cell>
          <cell r="K33" t="str">
            <v>76.479.717.1-213.000</v>
          </cell>
          <cell r="L33" t="str">
            <v>IFAN AR UZAN</v>
          </cell>
          <cell r="M33" t="str">
            <v>BAYAS JAYA, KEMPAS, KAB INDRAGIRI HILIR</v>
          </cell>
        </row>
        <row r="34">
          <cell r="C34" t="str">
            <v>AD00126</v>
          </cell>
          <cell r="D34">
            <v>44846</v>
          </cell>
          <cell r="G34" t="str">
            <v>EFDAL YUDA</v>
          </cell>
          <cell r="H34" t="str">
            <v>K3</v>
          </cell>
          <cell r="I34" t="str">
            <v>L</v>
          </cell>
          <cell r="J34" t="str">
            <v>COORD</v>
          </cell>
          <cell r="K34" t="str">
            <v>69.846.964.0-211.000</v>
          </cell>
          <cell r="L34" t="str">
            <v>EFDAL YUDA</v>
          </cell>
          <cell r="M34" t="str">
            <v>JL. KURNIA NO. 96</v>
          </cell>
        </row>
        <row r="35">
          <cell r="C35" t="str">
            <v>AD00186</v>
          </cell>
          <cell r="D35">
            <v>44846</v>
          </cell>
          <cell r="G35" t="str">
            <v>RIZKI RAMADHAN</v>
          </cell>
          <cell r="H35" t="str">
            <v>TK0</v>
          </cell>
          <cell r="I35" t="str">
            <v>L</v>
          </cell>
          <cell r="J35" t="str">
            <v>HELPER</v>
          </cell>
          <cell r="K35" t="str">
            <v>81.444.948.4-219.000</v>
          </cell>
          <cell r="L35" t="str">
            <v>RIZKY RAMADHAN</v>
          </cell>
          <cell r="M35" t="str">
            <v>JL ANGGUR MERAH</v>
          </cell>
        </row>
        <row r="36">
          <cell r="C36" t="str">
            <v>AD00142</v>
          </cell>
          <cell r="D36">
            <v>44846</v>
          </cell>
          <cell r="G36" t="str">
            <v>MARDIZAL</v>
          </cell>
          <cell r="H36" t="str">
            <v>K2</v>
          </cell>
          <cell r="I36" t="str">
            <v>L</v>
          </cell>
          <cell r="J36" t="str">
            <v>OPERATOR</v>
          </cell>
          <cell r="K36" t="str">
            <v>77.862.457.7-219.000</v>
          </cell>
          <cell r="L36" t="str">
            <v>MARDIZAL</v>
          </cell>
          <cell r="M36" t="str">
            <v>JL. SAKURA NO. 10</v>
          </cell>
        </row>
        <row r="37">
          <cell r="C37" t="str">
            <v>AD00181</v>
          </cell>
          <cell r="D37">
            <v>44846</v>
          </cell>
          <cell r="G37" t="str">
            <v>ERNESTIN FITHRA</v>
          </cell>
          <cell r="H37" t="str">
            <v>K3</v>
          </cell>
          <cell r="I37" t="str">
            <v>L</v>
          </cell>
          <cell r="J37" t="str">
            <v>HELPER</v>
          </cell>
          <cell r="K37" t="str">
            <v>98.059.186.1-219.000</v>
          </cell>
          <cell r="L37" t="str">
            <v>ERNESTIN FITHRA</v>
          </cell>
          <cell r="M37" t="str">
            <v>JL. DESA HARAPAN GG. MATAHARI</v>
          </cell>
        </row>
        <row r="38">
          <cell r="C38" t="str">
            <v>AD00189</v>
          </cell>
          <cell r="D38">
            <v>44846</v>
          </cell>
          <cell r="G38" t="str">
            <v>ILHAM PRATAMA</v>
          </cell>
          <cell r="H38" t="str">
            <v>TK0</v>
          </cell>
          <cell r="I38" t="str">
            <v>L</v>
          </cell>
          <cell r="J38" t="str">
            <v>HELPER</v>
          </cell>
          <cell r="K38" t="str">
            <v>82.994.636.7-219.000</v>
          </cell>
          <cell r="L38" t="str">
            <v>ILHAM PRATAMA</v>
          </cell>
          <cell r="M38" t="str">
            <v>JL. PERUMNAS BTN THP II BLOK B NO. 8</v>
          </cell>
        </row>
        <row r="39">
          <cell r="C39" t="str">
            <v>AD00138</v>
          </cell>
          <cell r="D39">
            <v>44846</v>
          </cell>
          <cell r="G39" t="str">
            <v>ISMAIL MARZUKI</v>
          </cell>
          <cell r="H39" t="str">
            <v>K0</v>
          </cell>
          <cell r="I39" t="str">
            <v>L</v>
          </cell>
          <cell r="J39" t="str">
            <v>OPERATOR</v>
          </cell>
          <cell r="K39" t="str">
            <v>86.140.053.9-219.000</v>
          </cell>
          <cell r="L39" t="str">
            <v>ISMAIL MARZUKI</v>
          </cell>
          <cell r="M39" t="str">
            <v>JL. TEGAL SARI KM 4</v>
          </cell>
        </row>
        <row r="40">
          <cell r="C40" t="str">
            <v>AD00124</v>
          </cell>
          <cell r="D40">
            <v>44846</v>
          </cell>
          <cell r="G40" t="str">
            <v>YOSE HENDRA</v>
          </cell>
          <cell r="H40" t="str">
            <v>K3</v>
          </cell>
          <cell r="I40" t="str">
            <v>L</v>
          </cell>
          <cell r="J40" t="str">
            <v>COORD</v>
          </cell>
          <cell r="K40" t="str">
            <v>34.540.905.6-219.000</v>
          </cell>
          <cell r="L40" t="str">
            <v>YOSE HENDRA</v>
          </cell>
          <cell r="M40" t="str">
            <v>JL. DEWI SARTIKA</v>
          </cell>
        </row>
        <row r="41">
          <cell r="C41" t="str">
            <v>AD00180</v>
          </cell>
          <cell r="D41">
            <v>44846</v>
          </cell>
          <cell r="G41" t="str">
            <v>RIO PUTRAWAN</v>
          </cell>
          <cell r="H41" t="str">
            <v>K3</v>
          </cell>
          <cell r="I41" t="str">
            <v>L</v>
          </cell>
          <cell r="J41" t="str">
            <v>HELPER</v>
          </cell>
          <cell r="K41" t="str">
            <v>60.574.965.4.219.000</v>
          </cell>
          <cell r="L41" t="str">
            <v>RIO KURNIAWAN</v>
          </cell>
          <cell r="M41" t="str">
            <v>JL. BAKTI NO. 7</v>
          </cell>
        </row>
        <row r="42">
          <cell r="C42" t="str">
            <v>AD00154</v>
          </cell>
          <cell r="D42">
            <v>44846</v>
          </cell>
          <cell r="G42" t="str">
            <v>ABDUL HAMID</v>
          </cell>
          <cell r="H42" t="str">
            <v>K1</v>
          </cell>
          <cell r="I42" t="str">
            <v>L</v>
          </cell>
          <cell r="J42" t="str">
            <v>RIGGER</v>
          </cell>
          <cell r="K42" t="str">
            <v>82.258.717.6-219.000</v>
          </cell>
          <cell r="L42" t="str">
            <v>ABDUL HAMID</v>
          </cell>
          <cell r="M42" t="str">
            <v>JL. MELATI NO. 31</v>
          </cell>
        </row>
        <row r="43">
          <cell r="C43" t="str">
            <v>AD00146</v>
          </cell>
          <cell r="D43">
            <v>44846</v>
          </cell>
          <cell r="G43" t="str">
            <v>NASWANDI</v>
          </cell>
          <cell r="H43" t="str">
            <v>K2</v>
          </cell>
          <cell r="I43" t="str">
            <v>L</v>
          </cell>
          <cell r="J43" t="str">
            <v>OPERATOR FOCO</v>
          </cell>
          <cell r="K43" t="str">
            <v>49.502.826.8-219.000</v>
          </cell>
          <cell r="L43" t="str">
            <v>NASWANDI</v>
          </cell>
          <cell r="M43" t="str">
            <v xml:space="preserve">JL. SUDIRMAN GG. CITRA </v>
          </cell>
        </row>
        <row r="44">
          <cell r="C44" t="str">
            <v>AD00131</v>
          </cell>
          <cell r="D44">
            <v>44846</v>
          </cell>
          <cell r="G44" t="str">
            <v>ZULKIFLI</v>
          </cell>
          <cell r="H44" t="str">
            <v>K1</v>
          </cell>
          <cell r="I44" t="str">
            <v>L</v>
          </cell>
          <cell r="J44" t="str">
            <v>OPERATOR</v>
          </cell>
          <cell r="K44" t="str">
            <v>69.846.913.7-219.000</v>
          </cell>
          <cell r="L44" t="str">
            <v>ZULKIFLI</v>
          </cell>
          <cell r="M44" t="str">
            <v>JL. TRIBRATA</v>
          </cell>
        </row>
        <row r="45">
          <cell r="C45" t="str">
            <v>AD00170</v>
          </cell>
          <cell r="D45">
            <v>44846</v>
          </cell>
          <cell r="G45" t="str">
            <v>M.YUDE BILLHAQI</v>
          </cell>
          <cell r="H45" t="str">
            <v>TK0</v>
          </cell>
          <cell r="I45" t="str">
            <v>L</v>
          </cell>
          <cell r="J45" t="str">
            <v>HELPER</v>
          </cell>
          <cell r="K45" t="str">
            <v>60.577.167.4-201.000</v>
          </cell>
          <cell r="L45" t="str">
            <v>MUHAMMAD YUDE BILLHAQI</v>
          </cell>
          <cell r="M45" t="str">
            <v>JL. RAYA LUBUK ALUNG PARIAMAN</v>
          </cell>
        </row>
        <row r="46">
          <cell r="C46" t="str">
            <v>AD00191</v>
          </cell>
          <cell r="D46">
            <v>44846</v>
          </cell>
          <cell r="G46" t="str">
            <v>TEGUH SANTOSO</v>
          </cell>
          <cell r="H46" t="str">
            <v>K3</v>
          </cell>
          <cell r="I46" t="str">
            <v>L</v>
          </cell>
          <cell r="J46" t="str">
            <v>MAST OPERATOR</v>
          </cell>
          <cell r="K46" t="str">
            <v>87.223.563.5-219.000</v>
          </cell>
          <cell r="L46" t="str">
            <v>TEGUH SANTOSO</v>
          </cell>
          <cell r="M46" t="str">
            <v>JL. JEND SUDIRMAN</v>
          </cell>
        </row>
        <row r="47">
          <cell r="C47" t="str">
            <v>AD00149</v>
          </cell>
          <cell r="D47">
            <v>44846</v>
          </cell>
          <cell r="G47" t="str">
            <v>SARMIDEN BUTAR BUTAR</v>
          </cell>
          <cell r="H47" t="str">
            <v>K3</v>
          </cell>
          <cell r="I47" t="str">
            <v>L</v>
          </cell>
          <cell r="J47" t="str">
            <v>OPERATOR FOCO</v>
          </cell>
          <cell r="K47" t="str">
            <v>15.094.122.7-212.000</v>
          </cell>
          <cell r="L47" t="str">
            <v>SARMIDEN BUTAR-BUTAR</v>
          </cell>
          <cell r="M47" t="str">
            <v>DUSUN PEMATANG KUNYIT</v>
          </cell>
        </row>
        <row r="48">
          <cell r="C48" t="str">
            <v>AD00148</v>
          </cell>
          <cell r="D48">
            <v>44846</v>
          </cell>
          <cell r="G48" t="str">
            <v>GUS IRWANTO</v>
          </cell>
          <cell r="H48" t="str">
            <v>K3</v>
          </cell>
          <cell r="I48" t="str">
            <v>L</v>
          </cell>
          <cell r="J48" t="str">
            <v>OPERATOR FOCO</v>
          </cell>
          <cell r="K48" t="str">
            <v>96.043.030.4-219.000</v>
          </cell>
          <cell r="L48" t="str">
            <v>GUS IRWANTO</v>
          </cell>
          <cell r="M48" t="str">
            <v xml:space="preserve">JL. BABULHUDA </v>
          </cell>
        </row>
        <row r="49">
          <cell r="C49" t="str">
            <v>AD00122</v>
          </cell>
          <cell r="D49">
            <v>44846</v>
          </cell>
          <cell r="G49" t="str">
            <v>EFENDI</v>
          </cell>
          <cell r="H49" t="str">
            <v>K2</v>
          </cell>
          <cell r="I49" t="str">
            <v>L</v>
          </cell>
          <cell r="J49" t="str">
            <v>COORD</v>
          </cell>
          <cell r="K49" t="str">
            <v>69.846.830.3-219.000</v>
          </cell>
          <cell r="L49" t="str">
            <v>EFENDI</v>
          </cell>
          <cell r="M49" t="str">
            <v xml:space="preserve">JL. AMAN GG. CEMARA PEMATANG PUDU </v>
          </cell>
        </row>
        <row r="50">
          <cell r="C50" t="str">
            <v>AD00165</v>
          </cell>
          <cell r="D50">
            <v>44846</v>
          </cell>
          <cell r="G50" t="str">
            <v>GUNAWAN BUTAR BUTAR</v>
          </cell>
          <cell r="H50" t="str">
            <v>K3</v>
          </cell>
          <cell r="I50" t="str">
            <v>L</v>
          </cell>
          <cell r="J50" t="str">
            <v>HELPER</v>
          </cell>
          <cell r="K50" t="str">
            <v>91.446.497.9-219.000</v>
          </cell>
          <cell r="L50" t="str">
            <v>GUNAWAN BUTAR BUTAR</v>
          </cell>
          <cell r="M50" t="str">
            <v>JL. ROKAN GG. BUNTU</v>
          </cell>
        </row>
        <row r="51">
          <cell r="C51" t="str">
            <v>AD00187</v>
          </cell>
          <cell r="D51">
            <v>44846</v>
          </cell>
          <cell r="G51" t="str">
            <v>ANDRI ANTO</v>
          </cell>
          <cell r="H51" t="str">
            <v>TK0</v>
          </cell>
          <cell r="I51" t="str">
            <v>L</v>
          </cell>
          <cell r="J51" t="str">
            <v>HELPER</v>
          </cell>
          <cell r="K51" t="str">
            <v>60.574.787.2-219.000</v>
          </cell>
          <cell r="L51" t="str">
            <v xml:space="preserve">ANDRIANTO </v>
          </cell>
          <cell r="M51" t="str">
            <v>JL. BABUL HUDA SEKELADI, TANAH PUTIH</v>
          </cell>
        </row>
        <row r="52">
          <cell r="C52" t="str">
            <v>AD00173</v>
          </cell>
          <cell r="D52">
            <v>44846</v>
          </cell>
          <cell r="G52" t="str">
            <v>TRI PAMUNGKAS</v>
          </cell>
          <cell r="H52" t="str">
            <v>TK0</v>
          </cell>
          <cell r="I52" t="str">
            <v>L</v>
          </cell>
          <cell r="J52" t="str">
            <v>HELPER</v>
          </cell>
          <cell r="K52" t="str">
            <v>65.602.173.0-219.000</v>
          </cell>
          <cell r="L52" t="str">
            <v>TRI PAMUNGKAS</v>
          </cell>
          <cell r="M52" t="str">
            <v>JL. TUANKU TAMBUSAI BLOK A NO. 70</v>
          </cell>
        </row>
        <row r="53">
          <cell r="C53" t="str">
            <v>AD00199</v>
          </cell>
          <cell r="D53">
            <v>44846</v>
          </cell>
          <cell r="G53" t="str">
            <v>JUNISAR</v>
          </cell>
          <cell r="H53" t="str">
            <v>K3</v>
          </cell>
          <cell r="I53" t="str">
            <v>L</v>
          </cell>
          <cell r="J53" t="str">
            <v>ELECTRIC</v>
          </cell>
          <cell r="K53" t="str">
            <v>69.846.903.8-219.000</v>
          </cell>
          <cell r="L53" t="str">
            <v>JUNI SAR</v>
          </cell>
          <cell r="M53" t="str">
            <v>JL. SOEBRANTAS</v>
          </cell>
        </row>
        <row r="54">
          <cell r="C54" t="str">
            <v>AD00212</v>
          </cell>
          <cell r="D54">
            <v>44846</v>
          </cell>
          <cell r="G54" t="str">
            <v>M.SYARIF</v>
          </cell>
          <cell r="H54" t="str">
            <v>K2</v>
          </cell>
          <cell r="I54" t="str">
            <v>L</v>
          </cell>
          <cell r="J54" t="str">
            <v>RIGGER</v>
          </cell>
          <cell r="K54" t="str">
            <v>77.399.357.1-219.000</v>
          </cell>
          <cell r="L54" t="str">
            <v>MUHAMMAD SYARIF</v>
          </cell>
          <cell r="M54" t="str">
            <v>JL. JEND. SUDIRMAN GG. ALANGWIS</v>
          </cell>
        </row>
        <row r="55">
          <cell r="C55" t="str">
            <v>AD00164</v>
          </cell>
          <cell r="D55">
            <v>44846</v>
          </cell>
          <cell r="G55" t="str">
            <v>ALIF</v>
          </cell>
          <cell r="H55" t="str">
            <v>K1</v>
          </cell>
          <cell r="I55" t="str">
            <v>L</v>
          </cell>
          <cell r="J55" t="str">
            <v>HELPER</v>
          </cell>
          <cell r="K55" t="str">
            <v>74.409.296.6-219.000</v>
          </cell>
          <cell r="L55" t="str">
            <v>ALIF</v>
          </cell>
          <cell r="M55" t="str">
            <v>JL. NUSANTARA I NO. 2</v>
          </cell>
        </row>
        <row r="56">
          <cell r="C56" t="str">
            <v>AD00135</v>
          </cell>
          <cell r="D56">
            <v>44846</v>
          </cell>
          <cell r="G56" t="str">
            <v>ULIL AMRI</v>
          </cell>
          <cell r="H56" t="str">
            <v>K2</v>
          </cell>
          <cell r="I56" t="str">
            <v>L</v>
          </cell>
          <cell r="J56" t="str">
            <v>OPERATOR</v>
          </cell>
          <cell r="K56" t="str">
            <v>69.846.893.1-219.000</v>
          </cell>
          <cell r="L56" t="str">
            <v>ULIL AMRI</v>
          </cell>
          <cell r="M56" t="str">
            <v>JL. NUSANTARA I GG. CENDERAWASIH</v>
          </cell>
        </row>
        <row r="57">
          <cell r="C57" t="str">
            <v>AD00192</v>
          </cell>
          <cell r="D57">
            <v>44846</v>
          </cell>
          <cell r="G57" t="str">
            <v>JONNEDI</v>
          </cell>
          <cell r="H57" t="str">
            <v>K3</v>
          </cell>
          <cell r="I57" t="str">
            <v>L</v>
          </cell>
          <cell r="J57" t="str">
            <v>MAST OPERATOR</v>
          </cell>
          <cell r="K57" t="str">
            <v>68.406.141.9-219.000</v>
          </cell>
          <cell r="L57" t="str">
            <v>JONNEDI</v>
          </cell>
          <cell r="M57" t="str">
            <v xml:space="preserve">JL. GAYA BARU </v>
          </cell>
        </row>
        <row r="58">
          <cell r="C58" t="str">
            <v>AD00156</v>
          </cell>
          <cell r="D58">
            <v>44846</v>
          </cell>
          <cell r="G58" t="str">
            <v>M.NASIR</v>
          </cell>
          <cell r="H58" t="str">
            <v>K3</v>
          </cell>
          <cell r="I58" t="str">
            <v>L</v>
          </cell>
          <cell r="J58" t="str">
            <v>RIGGER</v>
          </cell>
          <cell r="K58" t="str">
            <v>69.846.966.5-219.000</v>
          </cell>
          <cell r="L58" t="str">
            <v>M.NASIR</v>
          </cell>
          <cell r="M58" t="str">
            <v>JL. UTAMA</v>
          </cell>
        </row>
        <row r="59">
          <cell r="C59" t="str">
            <v>AD00152</v>
          </cell>
          <cell r="D59">
            <v>44846</v>
          </cell>
          <cell r="G59" t="str">
            <v>OKI SATRIA</v>
          </cell>
          <cell r="H59" t="str">
            <v>K2</v>
          </cell>
          <cell r="I59" t="str">
            <v>L</v>
          </cell>
          <cell r="J59" t="str">
            <v>RIGGER</v>
          </cell>
          <cell r="K59" t="str">
            <v>73.948.361.8-219.000</v>
          </cell>
          <cell r="L59" t="str">
            <v>OKI SATRIA</v>
          </cell>
          <cell r="M59" t="str">
            <v>JL. KEBUN KARET NO. B 58</v>
          </cell>
        </row>
        <row r="60">
          <cell r="C60" t="str">
            <v>AD00128</v>
          </cell>
          <cell r="D60">
            <v>44846</v>
          </cell>
          <cell r="G60" t="str">
            <v>RIDWAN</v>
          </cell>
          <cell r="H60" t="str">
            <v>K2</v>
          </cell>
          <cell r="I60" t="str">
            <v>L</v>
          </cell>
          <cell r="J60" t="str">
            <v>OPERATOR</v>
          </cell>
          <cell r="K60" t="str">
            <v>72.887.514.7-219.000</v>
          </cell>
          <cell r="L60" t="str">
            <v>RIDWAN</v>
          </cell>
          <cell r="M60" t="str">
            <v>JL. SOEBRANTAS GG. BECEK</v>
          </cell>
        </row>
        <row r="61">
          <cell r="C61" t="str">
            <v>AD00147</v>
          </cell>
          <cell r="D61">
            <v>44846</v>
          </cell>
          <cell r="G61" t="str">
            <v>MON EFRIZAL</v>
          </cell>
          <cell r="H61" t="str">
            <v>K3</v>
          </cell>
          <cell r="I61" t="str">
            <v>L</v>
          </cell>
          <cell r="J61" t="str">
            <v>OPERATOR FOCO</v>
          </cell>
          <cell r="K61" t="str">
            <v>68.613.675.5-219.000</v>
          </cell>
          <cell r="L61" t="str">
            <v>MON EFRIZAL</v>
          </cell>
          <cell r="M61" t="str">
            <v>JL. PULAI</v>
          </cell>
        </row>
        <row r="62">
          <cell r="C62" t="str">
            <v>AD00132</v>
          </cell>
          <cell r="D62">
            <v>44846</v>
          </cell>
          <cell r="G62" t="str">
            <v>ARIS WANDI</v>
          </cell>
          <cell r="H62" t="str">
            <v>K3</v>
          </cell>
          <cell r="I62" t="str">
            <v>L</v>
          </cell>
          <cell r="J62" t="str">
            <v>OPERATOR</v>
          </cell>
          <cell r="K62" t="str">
            <v>69.846.824.6-219.000</v>
          </cell>
          <cell r="L62" t="str">
            <v>ARIS WANDI</v>
          </cell>
          <cell r="M62" t="str">
            <v>JL. PAHLAWAN TALANG MANDI</v>
          </cell>
        </row>
        <row r="63">
          <cell r="C63" t="str">
            <v>AD00198</v>
          </cell>
          <cell r="D63">
            <v>44846</v>
          </cell>
          <cell r="G63" t="str">
            <v>PEDRIAL</v>
          </cell>
          <cell r="H63" t="str">
            <v>K3</v>
          </cell>
          <cell r="I63" t="str">
            <v>L</v>
          </cell>
          <cell r="J63" t="str">
            <v>ELECTRIC</v>
          </cell>
          <cell r="K63" t="str">
            <v>69.846.902.0-219.000</v>
          </cell>
          <cell r="L63" t="str">
            <v>PEDRIAL</v>
          </cell>
          <cell r="M63" t="str">
            <v>JL. FAJAR</v>
          </cell>
        </row>
        <row r="64">
          <cell r="C64" t="str">
            <v>AD00203</v>
          </cell>
          <cell r="D64">
            <v>44846</v>
          </cell>
          <cell r="G64" t="str">
            <v>ROKHMAN</v>
          </cell>
          <cell r="H64" t="str">
            <v>K1</v>
          </cell>
          <cell r="I64" t="str">
            <v>L</v>
          </cell>
          <cell r="J64" t="str">
            <v>VALVE ENG.</v>
          </cell>
          <cell r="K64" t="str">
            <v>60.696.877.4-219.000</v>
          </cell>
          <cell r="L64" t="str">
            <v>ROKHMAN</v>
          </cell>
          <cell r="M64" t="str">
            <v>JL. BENGKALIS INDAH</v>
          </cell>
        </row>
        <row r="65">
          <cell r="C65" t="str">
            <v>AD00183</v>
          </cell>
          <cell r="D65">
            <v>44846</v>
          </cell>
          <cell r="G65" t="str">
            <v>M.IRSAN</v>
          </cell>
          <cell r="H65" t="str">
            <v>K2</v>
          </cell>
          <cell r="I65" t="str">
            <v>L</v>
          </cell>
          <cell r="J65" t="str">
            <v>HELPER</v>
          </cell>
          <cell r="K65" t="str">
            <v>43.719.137.2-212.000</v>
          </cell>
          <cell r="L65" t="str">
            <v>MUHAMMAD IRSAN</v>
          </cell>
          <cell r="M65" t="str">
            <v>JL. JEND SUDIRMAN</v>
          </cell>
        </row>
        <row r="66">
          <cell r="C66" t="str">
            <v>AD00143</v>
          </cell>
          <cell r="D66">
            <v>44846</v>
          </cell>
          <cell r="G66" t="str">
            <v>IMAM CHANDRA</v>
          </cell>
          <cell r="H66" t="str">
            <v>K3</v>
          </cell>
          <cell r="I66" t="str">
            <v>L</v>
          </cell>
          <cell r="J66" t="str">
            <v>OPERATOR</v>
          </cell>
          <cell r="K66" t="str">
            <v>69.846.963.2-219.000</v>
          </cell>
          <cell r="L66" t="str">
            <v>IMAM CHANDRA</v>
          </cell>
          <cell r="M66" t="str">
            <v>BALAI JURONG BATU BADINDING</v>
          </cell>
        </row>
        <row r="67">
          <cell r="C67" t="str">
            <v>AD00144</v>
          </cell>
          <cell r="D67">
            <v>44846</v>
          </cell>
          <cell r="G67" t="str">
            <v>MUZWARDI</v>
          </cell>
          <cell r="H67" t="str">
            <v>K3</v>
          </cell>
          <cell r="I67" t="str">
            <v>L</v>
          </cell>
          <cell r="J67" t="str">
            <v>OPERATOR</v>
          </cell>
          <cell r="K67" t="str">
            <v>87.223.555.1-219.000</v>
          </cell>
          <cell r="L67" t="str">
            <v>MUZWARDI</v>
          </cell>
          <cell r="M67" t="str">
            <v>JL. GAJAH MADA TITIAN ANTUI</v>
          </cell>
        </row>
        <row r="68">
          <cell r="C68" t="str">
            <v>AD00160</v>
          </cell>
          <cell r="D68">
            <v>44846</v>
          </cell>
          <cell r="G68" t="str">
            <v>JUFRI ILYAS</v>
          </cell>
          <cell r="H68" t="str">
            <v>K2</v>
          </cell>
          <cell r="I68" t="str">
            <v>L</v>
          </cell>
          <cell r="J68" t="str">
            <v>NAVIGATOR</v>
          </cell>
          <cell r="K68" t="str">
            <v>42.077.306.1-219.000</v>
          </cell>
          <cell r="L68" t="str">
            <v>JUFRI ILYAS</v>
          </cell>
          <cell r="M68" t="str">
            <v>JL. WONOSOBO TALANG MANDI</v>
          </cell>
        </row>
        <row r="69">
          <cell r="C69" t="str">
            <v>AD00157</v>
          </cell>
          <cell r="D69">
            <v>44846</v>
          </cell>
          <cell r="G69" t="str">
            <v>HASRI HARDIANTONO</v>
          </cell>
          <cell r="H69" t="str">
            <v>TK0</v>
          </cell>
          <cell r="I69" t="str">
            <v>L</v>
          </cell>
          <cell r="J69" t="str">
            <v>HELPER</v>
          </cell>
          <cell r="K69" t="str">
            <v>90.976.800.4-219.000</v>
          </cell>
          <cell r="L69" t="str">
            <v>HASRI HARDIANTONO</v>
          </cell>
          <cell r="M69" t="str">
            <v>JL. JALAK NO. 19</v>
          </cell>
        </row>
        <row r="70">
          <cell r="C70" t="str">
            <v>AD00211</v>
          </cell>
          <cell r="D70">
            <v>44846</v>
          </cell>
          <cell r="G70" t="str">
            <v>JUNIWANTO PARDEDE</v>
          </cell>
          <cell r="H70" t="str">
            <v>K2</v>
          </cell>
          <cell r="I70" t="str">
            <v>L</v>
          </cell>
          <cell r="J70" t="str">
            <v>TANDEM OPRT</v>
          </cell>
          <cell r="K70" t="str">
            <v>55.443.592.5-219.000</v>
          </cell>
          <cell r="L70" t="str">
            <v>JUNIWANTO PARDEDE</v>
          </cell>
          <cell r="M70" t="str">
            <v xml:space="preserve">JL. GAYA BARU </v>
          </cell>
        </row>
        <row r="71">
          <cell r="C71" t="str">
            <v>AD00163</v>
          </cell>
          <cell r="D71">
            <v>44846</v>
          </cell>
          <cell r="G71" t="str">
            <v>FAIBER ALDI.S</v>
          </cell>
          <cell r="H71" t="str">
            <v>TK0</v>
          </cell>
          <cell r="I71" t="str">
            <v>L</v>
          </cell>
          <cell r="J71" t="str">
            <v>HELPER</v>
          </cell>
          <cell r="K71" t="str">
            <v>61.461.502.9-219.000</v>
          </cell>
          <cell r="L71" t="str">
            <v>FAIBER ALDI.S</v>
          </cell>
          <cell r="M71" t="str">
            <v>JL. BHAKTI GG. BERSAMA</v>
          </cell>
        </row>
        <row r="72">
          <cell r="C72" t="str">
            <v>AD00171</v>
          </cell>
          <cell r="D72">
            <v>44846</v>
          </cell>
          <cell r="G72" t="str">
            <v>AMRAN SIREGAR</v>
          </cell>
          <cell r="H72" t="str">
            <v>TK0</v>
          </cell>
          <cell r="I72" t="str">
            <v>L</v>
          </cell>
          <cell r="J72" t="str">
            <v>HELPER</v>
          </cell>
          <cell r="K72" t="str">
            <v>71.144.909.0-219.000</v>
          </cell>
          <cell r="L72" t="str">
            <v>AMRAN SIREGAR</v>
          </cell>
          <cell r="M72" t="str">
            <v xml:space="preserve">JL. SEMPURNA </v>
          </cell>
        </row>
        <row r="73">
          <cell r="C73" t="str">
            <v>AD00178</v>
          </cell>
          <cell r="D73">
            <v>44846</v>
          </cell>
          <cell r="G73" t="str">
            <v>IRSYAD PEMIL</v>
          </cell>
          <cell r="H73" t="str">
            <v>K3</v>
          </cell>
          <cell r="I73" t="str">
            <v>L</v>
          </cell>
          <cell r="J73" t="str">
            <v>HELPER</v>
          </cell>
          <cell r="K73" t="str">
            <v>97.396.733.4-219.000</v>
          </cell>
          <cell r="L73" t="str">
            <v>IRSYAD PENIL</v>
          </cell>
          <cell r="M73" t="str">
            <v>JL. PELITA II NO. 33</v>
          </cell>
        </row>
        <row r="74">
          <cell r="C74" t="str">
            <v>AD00197</v>
          </cell>
          <cell r="D74">
            <v>44846</v>
          </cell>
          <cell r="G74" t="str">
            <v>RAHMAD SALMON</v>
          </cell>
          <cell r="H74" t="str">
            <v>K3</v>
          </cell>
          <cell r="I74" t="str">
            <v>L</v>
          </cell>
          <cell r="J74" t="str">
            <v>HEAD MEKANIK</v>
          </cell>
          <cell r="K74" t="str">
            <v>57.139.170.5-216.000</v>
          </cell>
          <cell r="L74" t="str">
            <v>RAHMAT SALMON</v>
          </cell>
          <cell r="M74" t="str">
            <v>JL. KESADARAN TANGKERANG LABUAI</v>
          </cell>
        </row>
        <row r="75">
          <cell r="C75" t="str">
            <v>AD00114</v>
          </cell>
          <cell r="D75">
            <v>44846</v>
          </cell>
          <cell r="G75" t="str">
            <v>SUJARWADI</v>
          </cell>
          <cell r="H75" t="str">
            <v>K2</v>
          </cell>
          <cell r="I75" t="str">
            <v>L</v>
          </cell>
          <cell r="J75" t="str">
            <v>MAST LEADER</v>
          </cell>
          <cell r="K75" t="str">
            <v>71.727.010.2-219.000</v>
          </cell>
          <cell r="L75" t="str">
            <v>SUJARWADI</v>
          </cell>
          <cell r="M75" t="str">
            <v>JL. UTAMA NO. 180 TALANG MANDI</v>
          </cell>
        </row>
        <row r="76">
          <cell r="C76" t="str">
            <v>AD00155</v>
          </cell>
          <cell r="D76">
            <v>44846</v>
          </cell>
          <cell r="G76" t="str">
            <v>ANGGA KURNIAWAN</v>
          </cell>
          <cell r="H76" t="str">
            <v>K1</v>
          </cell>
          <cell r="I76" t="str">
            <v>L</v>
          </cell>
          <cell r="J76" t="str">
            <v>RIGGER</v>
          </cell>
          <cell r="K76" t="str">
            <v>85.418.238.3-219.000</v>
          </cell>
          <cell r="L76" t="str">
            <v>ANGGA KURNIAWAN</v>
          </cell>
          <cell r="M76" t="str">
            <v>JL. BAKTI BLOK E NO. 6</v>
          </cell>
        </row>
        <row r="77">
          <cell r="C77" t="str">
            <v>AD00150</v>
          </cell>
          <cell r="D77">
            <v>44846</v>
          </cell>
          <cell r="G77" t="str">
            <v>YURI ANDRIAN</v>
          </cell>
          <cell r="H77" t="str">
            <v>K2</v>
          </cell>
          <cell r="I77" t="str">
            <v>L</v>
          </cell>
          <cell r="J77" t="str">
            <v>OPERATOR FOCO</v>
          </cell>
          <cell r="K77" t="str">
            <v>70.341.479.7-211.000</v>
          </cell>
          <cell r="L77" t="str">
            <v>YURI ANDRIAN</v>
          </cell>
          <cell r="M77" t="str">
            <v>JL. SUMBER SARI NO.48</v>
          </cell>
        </row>
        <row r="78">
          <cell r="C78" t="str">
            <v>AD00169</v>
          </cell>
          <cell r="D78">
            <v>44846</v>
          </cell>
          <cell r="G78" t="str">
            <v>ROSMAN IRWAN</v>
          </cell>
          <cell r="H78" t="str">
            <v>TK0</v>
          </cell>
          <cell r="I78" t="str">
            <v>L</v>
          </cell>
          <cell r="J78" t="str">
            <v>HELPER</v>
          </cell>
          <cell r="K78" t="str">
            <v>71.144.663.3-219.000</v>
          </cell>
          <cell r="L78" t="str">
            <v>ROSMAN IRWAN</v>
          </cell>
          <cell r="M78" t="str">
            <v>JL. BAKTI GG. SENTOSA NO. J 19</v>
          </cell>
        </row>
        <row r="79">
          <cell r="C79" t="str">
            <v>AD00210</v>
          </cell>
          <cell r="D79">
            <v>44846</v>
          </cell>
          <cell r="G79" t="str">
            <v>ROBERT HARISON</v>
          </cell>
          <cell r="H79" t="str">
            <v>K3</v>
          </cell>
          <cell r="I79" t="str">
            <v>L</v>
          </cell>
          <cell r="J79" t="str">
            <v>NAVIGATOR</v>
          </cell>
          <cell r="K79" t="str">
            <v>44.929.138.4-219.000</v>
          </cell>
          <cell r="L79" t="str">
            <v>ROBERT HARISON</v>
          </cell>
          <cell r="M79" t="str">
            <v>JL. BUNGA TANJUNG</v>
          </cell>
        </row>
        <row r="80">
          <cell r="C80" t="str">
            <v>AD00130</v>
          </cell>
          <cell r="D80">
            <v>44846</v>
          </cell>
          <cell r="G80" t="str">
            <v>DONNY ANGGI PUTRA</v>
          </cell>
          <cell r="H80" t="str">
            <v>K1</v>
          </cell>
          <cell r="I80" t="str">
            <v>L</v>
          </cell>
          <cell r="J80" t="str">
            <v>OPERATOR</v>
          </cell>
          <cell r="K80" t="str">
            <v>60.986.656.1-202.000</v>
          </cell>
          <cell r="L80" t="str">
            <v>DONNY ANGGI PUTRA</v>
          </cell>
          <cell r="M80" t="str">
            <v>JL. ANAS KARIM NO. 62</v>
          </cell>
        </row>
        <row r="81">
          <cell r="C81" t="str">
            <v>AD00196</v>
          </cell>
          <cell r="D81">
            <v>44846</v>
          </cell>
          <cell r="G81" t="str">
            <v>PARPUNGUAN HUTABARAT</v>
          </cell>
          <cell r="H81" t="str">
            <v>K2</v>
          </cell>
          <cell r="I81" t="str">
            <v>L</v>
          </cell>
          <cell r="J81" t="str">
            <v>FLOORMAN</v>
          </cell>
          <cell r="K81" t="str">
            <v>08.382.587.7-731.000</v>
          </cell>
          <cell r="L81" t="str">
            <v>PARPUNGUAN HUTABARAT, A.MD</v>
          </cell>
          <cell r="M81" t="str">
            <v>JL. KELAPA INDAH I / HERLINA 23 BANJARMASIN</v>
          </cell>
        </row>
        <row r="82">
          <cell r="C82" t="str">
            <v>AD00129</v>
          </cell>
          <cell r="D82">
            <v>44846</v>
          </cell>
          <cell r="G82" t="str">
            <v>ANDI SAHPUTRA</v>
          </cell>
          <cell r="H82" t="str">
            <v>K3</v>
          </cell>
          <cell r="I82" t="str">
            <v>L</v>
          </cell>
          <cell r="J82" t="str">
            <v>FLOORMAN</v>
          </cell>
          <cell r="K82" t="str">
            <v>26.435.779.9-219.000</v>
          </cell>
          <cell r="L82" t="str">
            <v>ANDI SAHPUTRA</v>
          </cell>
          <cell r="M82" t="str">
            <v>JL. PELITA 2</v>
          </cell>
        </row>
        <row r="83">
          <cell r="C83" t="str">
            <v>AD00206</v>
          </cell>
          <cell r="D83">
            <v>44846</v>
          </cell>
          <cell r="G83" t="str">
            <v>SEPRIWAN ELIDRA</v>
          </cell>
          <cell r="H83" t="str">
            <v>K1</v>
          </cell>
          <cell r="I83" t="str">
            <v>L</v>
          </cell>
          <cell r="J83" t="str">
            <v>HES OFFICER</v>
          </cell>
          <cell r="K83" t="str">
            <v>45.829.513.6-431.000</v>
          </cell>
          <cell r="L83" t="str">
            <v>SEPRIWAN ELIDRA</v>
          </cell>
          <cell r="M83" t="str">
            <v>JL. MATARAM NO. 14</v>
          </cell>
        </row>
        <row r="84">
          <cell r="C84" t="str">
            <v>AD00116</v>
          </cell>
          <cell r="D84">
            <v>44846</v>
          </cell>
          <cell r="G84" t="str">
            <v>JENAIDI</v>
          </cell>
          <cell r="H84" t="str">
            <v>K3</v>
          </cell>
          <cell r="I84" t="str">
            <v>L</v>
          </cell>
          <cell r="J84" t="str">
            <v>COORD</v>
          </cell>
          <cell r="K84" t="str">
            <v>69.846.825.3-219.000</v>
          </cell>
          <cell r="L84" t="str">
            <v>JENAIDI</v>
          </cell>
          <cell r="M84" t="str">
            <v>JL.PERTANIAN GG.BUNTU</v>
          </cell>
        </row>
        <row r="85">
          <cell r="C85" t="str">
            <v>AD00153</v>
          </cell>
          <cell r="D85">
            <v>44846</v>
          </cell>
          <cell r="G85" t="str">
            <v>ASRUL AHYAR</v>
          </cell>
          <cell r="H85" t="str">
            <v>K3</v>
          </cell>
          <cell r="I85" t="str">
            <v>L</v>
          </cell>
          <cell r="J85" t="str">
            <v>RIGGER</v>
          </cell>
          <cell r="K85" t="str">
            <v>69.846.941.8-219.000</v>
          </cell>
          <cell r="L85" t="str">
            <v>ASRUL AHYAR</v>
          </cell>
          <cell r="M85" t="str">
            <v>JL.PERMAI RT 001 RW 005</v>
          </cell>
        </row>
        <row r="86">
          <cell r="C86" t="str">
            <v>AD00141</v>
          </cell>
          <cell r="D86">
            <v>44846</v>
          </cell>
          <cell r="G86" t="str">
            <v>RAMADANI PUTRA</v>
          </cell>
          <cell r="H86" t="str">
            <v>K1</v>
          </cell>
          <cell r="I86" t="str">
            <v>L</v>
          </cell>
          <cell r="J86" t="str">
            <v>NAVIGATOR</v>
          </cell>
          <cell r="K86" t="str">
            <v>83.222.917.3-219.000</v>
          </cell>
          <cell r="L86" t="str">
            <v>RAMADANI PUTRA</v>
          </cell>
          <cell r="M86" t="str">
            <v>JL.PISANG BLOK 8 NO. 11</v>
          </cell>
        </row>
        <row r="87">
          <cell r="C87" t="str">
            <v>AD00162</v>
          </cell>
          <cell r="D87">
            <v>44846</v>
          </cell>
          <cell r="G87" t="str">
            <v>DONY AFNY</v>
          </cell>
          <cell r="H87" t="str">
            <v>K2</v>
          </cell>
          <cell r="I87" t="str">
            <v>L</v>
          </cell>
          <cell r="J87" t="str">
            <v>HELPER</v>
          </cell>
          <cell r="K87" t="str">
            <v>65.185.104.0-202.000</v>
          </cell>
          <cell r="L87" t="str">
            <v>DONI AFNI</v>
          </cell>
          <cell r="M87" t="str">
            <v>BUKIK PUTUIH JORONG TITIH</v>
          </cell>
        </row>
        <row r="88">
          <cell r="C88" t="str">
            <v>AD00119</v>
          </cell>
          <cell r="D88">
            <v>44846</v>
          </cell>
          <cell r="G88" t="str">
            <v>BONIRAN</v>
          </cell>
          <cell r="H88" t="str">
            <v>K2</v>
          </cell>
          <cell r="I88" t="str">
            <v>L</v>
          </cell>
          <cell r="J88" t="str">
            <v>COORD</v>
          </cell>
          <cell r="K88" t="str">
            <v>14.812.120.5-219.000</v>
          </cell>
          <cell r="L88" t="str">
            <v>BONIRAN</v>
          </cell>
          <cell r="M88" t="str">
            <v>JL. ALHAMRA</v>
          </cell>
        </row>
        <row r="89">
          <cell r="C89" t="str">
            <v>AD00118</v>
          </cell>
          <cell r="D89">
            <v>44846</v>
          </cell>
          <cell r="G89" t="str">
            <v>BASYUDI</v>
          </cell>
          <cell r="H89" t="str">
            <v>K2</v>
          </cell>
          <cell r="I89" t="str">
            <v>L</v>
          </cell>
          <cell r="J89" t="str">
            <v>COORD</v>
          </cell>
          <cell r="K89" t="str">
            <v>49.724.695.9-219.000</v>
          </cell>
          <cell r="L89" t="str">
            <v>BASYUDI</v>
          </cell>
          <cell r="M89" t="str">
            <v>JL. ROKAN BTN BLOK B NO. 38</v>
          </cell>
        </row>
        <row r="90">
          <cell r="C90" t="str">
            <v>AD00182</v>
          </cell>
          <cell r="D90">
            <v>44846</v>
          </cell>
          <cell r="G90" t="str">
            <v>JEFRI ARDI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44.224.401.8-219.000</v>
          </cell>
          <cell r="L90" t="str">
            <v>JEFRI ARDI</v>
          </cell>
          <cell r="M90" t="str">
            <v>JL. BERINGIN NO. 66C</v>
          </cell>
        </row>
        <row r="91">
          <cell r="C91" t="str">
            <v>AD00202</v>
          </cell>
          <cell r="D91">
            <v>44846</v>
          </cell>
          <cell r="G91" t="str">
            <v>AFRIZAL.M</v>
          </cell>
          <cell r="H91" t="str">
            <v>K2</v>
          </cell>
          <cell r="I91" t="str">
            <v>L</v>
          </cell>
          <cell r="J91" t="str">
            <v>VALVE ENG.</v>
          </cell>
          <cell r="K91" t="str">
            <v>47.483.771.3-212.000</v>
          </cell>
          <cell r="L91" t="str">
            <v>AFRIZAL. M</v>
          </cell>
          <cell r="M91" t="str">
            <v>PERUNAS 125 BLOK-8 NO. 9</v>
          </cell>
        </row>
        <row r="92">
          <cell r="C92" t="str">
            <v>AD00115</v>
          </cell>
          <cell r="D92">
            <v>44846</v>
          </cell>
          <cell r="G92" t="str">
            <v xml:space="preserve">SYAFRIAL </v>
          </cell>
          <cell r="H92" t="str">
            <v>K2</v>
          </cell>
          <cell r="I92" t="str">
            <v>L</v>
          </cell>
          <cell r="J92" t="str">
            <v>COORD</v>
          </cell>
          <cell r="K92" t="str">
            <v>69.846.935.0-219.000</v>
          </cell>
          <cell r="L92" t="str">
            <v>SYAFRIAL</v>
          </cell>
          <cell r="M92" t="str">
            <v>JL. KEJAKSAAN GG. BOLA</v>
          </cell>
        </row>
        <row r="93">
          <cell r="C93" t="str">
            <v>AD00127</v>
          </cell>
          <cell r="D93">
            <v>44846</v>
          </cell>
          <cell r="G93" t="str">
            <v>YASIR ZEIN</v>
          </cell>
          <cell r="H93" t="str">
            <v>K3</v>
          </cell>
          <cell r="I93" t="str">
            <v>L</v>
          </cell>
          <cell r="J93" t="str">
            <v>OPERATOR</v>
          </cell>
          <cell r="K93" t="str">
            <v>89.847.248.5-219.000</v>
          </cell>
          <cell r="L93" t="str">
            <v>YASIR ZEN</v>
          </cell>
          <cell r="M93" t="str">
            <v>JL. BATIN BATUAH</v>
          </cell>
        </row>
        <row r="94">
          <cell r="C94" t="str">
            <v>AD00222</v>
          </cell>
          <cell r="D94">
            <v>44846</v>
          </cell>
          <cell r="G94" t="str">
            <v>RUDI INDRA JAYA</v>
          </cell>
          <cell r="H94" t="str">
            <v>K2</v>
          </cell>
          <cell r="I94" t="str">
            <v>L</v>
          </cell>
          <cell r="J94" t="str">
            <v>OPERATOR</v>
          </cell>
          <cell r="K94" t="str">
            <v>69.846.887.3-219.000</v>
          </cell>
          <cell r="L94" t="str">
            <v>RUDI INDRA JAYA</v>
          </cell>
          <cell r="M94" t="str">
            <v>JL. WONOSOBO UJUNG TALANG MANDI</v>
          </cell>
        </row>
        <row r="95">
          <cell r="C95" t="str">
            <v>AD00194</v>
          </cell>
          <cell r="D95">
            <v>44846</v>
          </cell>
          <cell r="G95" t="str">
            <v>DEDI SAPUTRA</v>
          </cell>
          <cell r="H95" t="str">
            <v>K3</v>
          </cell>
          <cell r="I95" t="str">
            <v>L</v>
          </cell>
          <cell r="J95" t="str">
            <v>FLOORMAN</v>
          </cell>
          <cell r="K95" t="str">
            <v>61.462.624.0-219.000</v>
          </cell>
          <cell r="L95" t="str">
            <v>DEDI SAPUTRA</v>
          </cell>
          <cell r="M95" t="str">
            <v>JL. OBOR III</v>
          </cell>
        </row>
        <row r="96">
          <cell r="C96" t="str">
            <v>AD00161</v>
          </cell>
          <cell r="D96">
            <v>44846</v>
          </cell>
          <cell r="G96" t="str">
            <v>NANTA OPRASTIO</v>
          </cell>
          <cell r="H96" t="str">
            <v>K0</v>
          </cell>
          <cell r="I96" t="str">
            <v>L</v>
          </cell>
          <cell r="J96" t="str">
            <v>TANDEM NAVIGATOR</v>
          </cell>
          <cell r="K96" t="str">
            <v>96.007.523.2-219.000</v>
          </cell>
          <cell r="L96" t="str">
            <v>NANTA OPRASTIO</v>
          </cell>
          <cell r="M96" t="str">
            <v>JL. INDAH SARI III NO. 42</v>
          </cell>
        </row>
        <row r="97">
          <cell r="C97" t="str">
            <v>AD00158</v>
          </cell>
          <cell r="D97">
            <v>44846</v>
          </cell>
          <cell r="G97" t="str">
            <v>ERI EFENDI</v>
          </cell>
          <cell r="H97" t="str">
            <v>K1</v>
          </cell>
          <cell r="I97" t="str">
            <v>L</v>
          </cell>
          <cell r="J97" t="str">
            <v>TANDEM OPRT</v>
          </cell>
          <cell r="K97" t="str">
            <v>69.163.964.5-202.000</v>
          </cell>
          <cell r="L97" t="str">
            <v>ERI EFENDI</v>
          </cell>
          <cell r="M97" t="str">
            <v>JL. BUKIT ATU, PADANG TAROK BASO</v>
          </cell>
        </row>
        <row r="98">
          <cell r="C98" t="str">
            <v>AD00159</v>
          </cell>
          <cell r="D98">
            <v>44846</v>
          </cell>
          <cell r="G98" t="str">
            <v>ALI AKBAR</v>
          </cell>
          <cell r="H98" t="str">
            <v>K3</v>
          </cell>
          <cell r="I98" t="str">
            <v>L</v>
          </cell>
          <cell r="J98" t="str">
            <v>TANDEM OPERATOR</v>
          </cell>
          <cell r="K98" t="str">
            <v>27.572.092.8-219.000</v>
          </cell>
          <cell r="L98" t="str">
            <v>ALI AKBAR</v>
          </cell>
          <cell r="M98" t="str">
            <v>JL. MELATI NO. 28</v>
          </cell>
        </row>
        <row r="99">
          <cell r="C99" t="str">
            <v>AD00121</v>
          </cell>
          <cell r="D99">
            <v>44846</v>
          </cell>
          <cell r="G99" t="str">
            <v>AMRIZAL.B</v>
          </cell>
          <cell r="H99" t="str">
            <v>K2</v>
          </cell>
          <cell r="I99" t="str">
            <v>L</v>
          </cell>
          <cell r="J99" t="str">
            <v>COORD</v>
          </cell>
          <cell r="K99" t="str">
            <v>61.341.292.3-219.000</v>
          </cell>
          <cell r="L99" t="str">
            <v>AMRIZAL B</v>
          </cell>
          <cell r="M99" t="str">
            <v>JL. SURINAME</v>
          </cell>
        </row>
        <row r="100">
          <cell r="C100" t="str">
            <v>AD00209</v>
          </cell>
          <cell r="D100">
            <v>44846</v>
          </cell>
          <cell r="G100" t="str">
            <v>MIFDATUL HUSNI</v>
          </cell>
          <cell r="H100" t="str">
            <v>TK0</v>
          </cell>
          <cell r="I100" t="str">
            <v>L</v>
          </cell>
          <cell r="J100" t="str">
            <v>HES OFFICER</v>
          </cell>
          <cell r="K100" t="str">
            <v>91.696.182.4-219.000</v>
          </cell>
          <cell r="L100" t="str">
            <v>MIFDATUL HUSNI</v>
          </cell>
          <cell r="M100" t="str">
            <v>JL. UTAMA NO. 8</v>
          </cell>
        </row>
        <row r="101">
          <cell r="C101" t="str">
            <v>AD00204</v>
          </cell>
          <cell r="D101">
            <v>44846</v>
          </cell>
          <cell r="G101" t="str">
            <v>SYAFRIL</v>
          </cell>
          <cell r="H101" t="str">
            <v>K3</v>
          </cell>
          <cell r="I101" t="str">
            <v>L</v>
          </cell>
          <cell r="J101" t="str">
            <v>OPERATOR</v>
          </cell>
          <cell r="K101" t="str">
            <v>69.846.916.0-219.000</v>
          </cell>
          <cell r="L101" t="str">
            <v>SYAFRIL</v>
          </cell>
          <cell r="M101" t="str">
            <v>JL. UTAMA NO.81</v>
          </cell>
        </row>
        <row r="102">
          <cell r="C102" t="str">
            <v>AD00220</v>
          </cell>
          <cell r="D102">
            <v>44846</v>
          </cell>
          <cell r="G102" t="str">
            <v>ABDUL RAHMAT</v>
          </cell>
          <cell r="H102" t="str">
            <v>TK0</v>
          </cell>
          <cell r="I102" t="str">
            <v>L</v>
          </cell>
          <cell r="J102" t="str">
            <v>TOOLMAN</v>
          </cell>
          <cell r="K102" t="str">
            <v>61.126.951.5-219.000</v>
          </cell>
          <cell r="L102" t="str">
            <v>ABDUL RAHMAT</v>
          </cell>
          <cell r="M102" t="str">
            <v>JL. JEND. SUDIRMAN NO. 480</v>
          </cell>
        </row>
        <row r="103">
          <cell r="C103" t="str">
            <v>AD00177</v>
          </cell>
          <cell r="D103">
            <v>44846</v>
          </cell>
          <cell r="G103" t="str">
            <v>ANDIKA</v>
          </cell>
          <cell r="H103" t="str">
            <v>TK0</v>
          </cell>
          <cell r="I103" t="str">
            <v>L</v>
          </cell>
          <cell r="J103" t="str">
            <v>HELPER</v>
          </cell>
          <cell r="K103" t="str">
            <v>61.121.603.7-213.000</v>
          </cell>
          <cell r="L103" t="str">
            <v>ANDIKA</v>
          </cell>
          <cell r="M103" t="str">
            <v>KASANG KUANTAN MUDIK</v>
          </cell>
        </row>
        <row r="104">
          <cell r="C104" t="str">
            <v>AD00112</v>
          </cell>
          <cell r="D104">
            <v>44846</v>
          </cell>
          <cell r="G104" t="str">
            <v>AFFAN JUNAIDI</v>
          </cell>
          <cell r="H104" t="str">
            <v>K3</v>
          </cell>
          <cell r="I104" t="str">
            <v>L</v>
          </cell>
          <cell r="J104" t="str">
            <v>LEADER</v>
          </cell>
          <cell r="K104" t="str">
            <v>69.846.957.4-219.000</v>
          </cell>
          <cell r="L104" t="str">
            <v>AFFAN JUNAIDI</v>
          </cell>
          <cell r="M104" t="str">
            <v>JL.DAMAR</v>
          </cell>
        </row>
        <row r="105">
          <cell r="C105" t="str">
            <v>AD00109</v>
          </cell>
          <cell r="D105">
            <v>44846</v>
          </cell>
          <cell r="G105" t="str">
            <v>DASRIANTO</v>
          </cell>
          <cell r="H105" t="str">
            <v>K2</v>
          </cell>
          <cell r="I105" t="str">
            <v>L</v>
          </cell>
          <cell r="J105" t="str">
            <v>HR&amp;GA</v>
          </cell>
          <cell r="K105" t="str">
            <v>25.540.279.4-219.000</v>
          </cell>
          <cell r="L105" t="str">
            <v>DASRIANTO</v>
          </cell>
          <cell r="M105" t="str">
            <v>Jl. Kamboja</v>
          </cell>
        </row>
        <row r="106">
          <cell r="C106" t="str">
            <v>AD00082</v>
          </cell>
          <cell r="D106">
            <v>44846</v>
          </cell>
          <cell r="G106" t="str">
            <v>LASE HERMAN</v>
          </cell>
          <cell r="H106" t="str">
            <v>K2</v>
          </cell>
          <cell r="I106" t="str">
            <v>L</v>
          </cell>
          <cell r="J106" t="str">
            <v>TRANSPORT</v>
          </cell>
          <cell r="K106" t="str">
            <v>70.085.049.8-219.000</v>
          </cell>
          <cell r="L106" t="str">
            <v>LASE HERMAN</v>
          </cell>
          <cell r="M106" t="str">
            <v xml:space="preserve">Jl Anggur Merah </v>
          </cell>
        </row>
        <row r="107">
          <cell r="C107" t="str">
            <v>AD00223</v>
          </cell>
          <cell r="D107">
            <v>44846</v>
          </cell>
          <cell r="G107" t="str">
            <v>WIDODO</v>
          </cell>
          <cell r="H107" t="str">
            <v>K2</v>
          </cell>
          <cell r="I107" t="str">
            <v>L</v>
          </cell>
          <cell r="J107" t="str">
            <v>MEKANIK</v>
          </cell>
          <cell r="K107" t="str">
            <v>61.422.246.1-116.000</v>
          </cell>
          <cell r="L107" t="str">
            <v>WIDODO</v>
          </cell>
          <cell r="M107" t="str">
            <v>Aek tapa Rantau Prapat</v>
          </cell>
        </row>
        <row r="108">
          <cell r="C108" t="str">
            <v>AD00200</v>
          </cell>
          <cell r="D108">
            <v>44846</v>
          </cell>
          <cell r="G108" t="str">
            <v>HARIS HARIANA</v>
          </cell>
          <cell r="H108" t="str">
            <v>K2</v>
          </cell>
          <cell r="I108" t="str">
            <v>L</v>
          </cell>
          <cell r="J108" t="str">
            <v>MEKANIK</v>
          </cell>
          <cell r="K108" t="str">
            <v>27.592.360.5-212.000</v>
          </cell>
          <cell r="L108" t="str">
            <v>HARIS HARIANA</v>
          </cell>
          <cell r="M108" t="str">
            <v>Jl.Al Hamra Gang Hasanah Kel.Duri Timur</v>
          </cell>
        </row>
        <row r="109">
          <cell r="C109" t="str">
            <v>AD00195</v>
          </cell>
          <cell r="D109">
            <v>44846</v>
          </cell>
          <cell r="G109" t="str">
            <v>ANGGI SAPUTRA</v>
          </cell>
          <cell r="H109" t="str">
            <v>K1</v>
          </cell>
          <cell r="I109" t="str">
            <v>L</v>
          </cell>
          <cell r="J109" t="str">
            <v>FLOORMAN</v>
          </cell>
          <cell r="K109" t="str">
            <v>71.450.302.6-219.000</v>
          </cell>
          <cell r="L109" t="str">
            <v>ANGGI SAPUTRA</v>
          </cell>
          <cell r="M109" t="str">
            <v>Jl.Anas Karim</v>
          </cell>
        </row>
        <row r="110">
          <cell r="C110" t="str">
            <v>AD00190</v>
          </cell>
          <cell r="D110">
            <v>44846</v>
          </cell>
          <cell r="G110" t="str">
            <v>HARIS RAHMAN ADIM</v>
          </cell>
          <cell r="H110" t="str">
            <v>TK0</v>
          </cell>
          <cell r="I110" t="str">
            <v>L</v>
          </cell>
          <cell r="J110" t="str">
            <v>HELPER</v>
          </cell>
          <cell r="K110" t="str">
            <v>61.369.240.9-216.000</v>
          </cell>
          <cell r="L110" t="str">
            <v>HARIS RAHMAN ADIM</v>
          </cell>
          <cell r="M110" t="str">
            <v>Pekan baru</v>
          </cell>
        </row>
        <row r="111">
          <cell r="C111" t="str">
            <v>AD00145</v>
          </cell>
          <cell r="D111">
            <v>44846</v>
          </cell>
          <cell r="G111" t="str">
            <v>NURUL HUDA</v>
          </cell>
          <cell r="H111" t="str">
            <v>K2</v>
          </cell>
          <cell r="I111" t="str">
            <v>L</v>
          </cell>
          <cell r="J111" t="str">
            <v>PUMP OPERATOR</v>
          </cell>
          <cell r="K111" t="str">
            <v>90.003.477.8-212.000</v>
          </cell>
          <cell r="L111" t="str">
            <v>NURUL HUDA</v>
          </cell>
          <cell r="M111" t="str">
            <v>Jl.Mesjid</v>
          </cell>
        </row>
        <row r="112">
          <cell r="C112" t="str">
            <v>AD00218</v>
          </cell>
          <cell r="D112">
            <v>44846</v>
          </cell>
          <cell r="G112" t="str">
            <v>ANDRI SETYA SUBRATA</v>
          </cell>
          <cell r="H112" t="str">
            <v>K2</v>
          </cell>
          <cell r="I112" t="str">
            <v>L</v>
          </cell>
          <cell r="J112" t="str">
            <v>PUMP OPERATOR</v>
          </cell>
          <cell r="K112" t="str">
            <v>16.845.468.4-211.000</v>
          </cell>
          <cell r="L112" t="str">
            <v>ANDRI SETYA SUBRATA</v>
          </cell>
          <cell r="M112" t="str">
            <v>jl.DR.Sutomo gang koramil</v>
          </cell>
        </row>
        <row r="113">
          <cell r="C113" t="str">
            <v>AD00125</v>
          </cell>
          <cell r="D113">
            <v>44846</v>
          </cell>
          <cell r="G113" t="str">
            <v>ZAENUL ARIFIN</v>
          </cell>
          <cell r="H113" t="str">
            <v>K3</v>
          </cell>
          <cell r="I113" t="str">
            <v>L</v>
          </cell>
          <cell r="J113" t="str">
            <v>COORD</v>
          </cell>
          <cell r="K113" t="str">
            <v>46.196.202.9-219.000</v>
          </cell>
          <cell r="L113" t="str">
            <v>ZAENUL ARIFIN</v>
          </cell>
          <cell r="M113" t="str">
            <v>Jl.T.Zainal abidin</v>
          </cell>
        </row>
        <row r="114">
          <cell r="C114" t="str">
            <v>AD00113</v>
          </cell>
          <cell r="D114">
            <v>44846</v>
          </cell>
          <cell r="G114" t="str">
            <v>HERY PRASETYO</v>
          </cell>
          <cell r="H114" t="str">
            <v>K3</v>
          </cell>
          <cell r="I114" t="str">
            <v>L</v>
          </cell>
          <cell r="J114" t="str">
            <v>MAST LEADER</v>
          </cell>
          <cell r="K114" t="str">
            <v>68.411.984.5-219.000</v>
          </cell>
          <cell r="L114" t="str">
            <v>HERY PRASETYO</v>
          </cell>
          <cell r="M114" t="str">
            <v>Jl.Jawa</v>
          </cell>
        </row>
        <row r="115">
          <cell r="C115" t="str">
            <v>AD00134</v>
          </cell>
          <cell r="D115">
            <v>44846</v>
          </cell>
          <cell r="G115" t="str">
            <v>NOFRIZAL</v>
          </cell>
          <cell r="H115" t="str">
            <v>K3</v>
          </cell>
          <cell r="I115" t="str">
            <v>L</v>
          </cell>
          <cell r="J115" t="str">
            <v>OPERATOR</v>
          </cell>
          <cell r="K115" t="str">
            <v>77.862.456.9-219.000</v>
          </cell>
          <cell r="L115" t="str">
            <v>NOFRIZAL</v>
          </cell>
          <cell r="M115" t="str">
            <v>Jl.Sepakat RT 001 RW 012 Kel. Talang Mandi</v>
          </cell>
        </row>
        <row r="116">
          <cell r="C116" t="str">
            <v>HRN13</v>
          </cell>
          <cell r="G116" t="str">
            <v>BENI SAPUTRA</v>
          </cell>
          <cell r="H116" t="str">
            <v>TK0</v>
          </cell>
          <cell r="I116" t="str">
            <v>L</v>
          </cell>
          <cell r="J116" t="str">
            <v>welder</v>
          </cell>
          <cell r="K116" t="str">
            <v>61.527.895.9-219.000</v>
          </cell>
          <cell r="L116" t="str">
            <v>BENI SAPUTRA</v>
          </cell>
          <cell r="M116" t="str">
            <v>BUKIK PETAPAHAN</v>
          </cell>
        </row>
        <row r="117">
          <cell r="C117" t="str">
            <v>AD00225</v>
          </cell>
          <cell r="D117">
            <v>44855</v>
          </cell>
          <cell r="G117" t="str">
            <v>ASRA</v>
          </cell>
          <cell r="H117" t="str">
            <v>K1</v>
          </cell>
          <cell r="I117" t="str">
            <v>L</v>
          </cell>
          <cell r="J117" t="str">
            <v>FOCO OPERATOR</v>
          </cell>
          <cell r="K117" t="str">
            <v>34.223.237.8-219.000</v>
          </cell>
          <cell r="L117" t="str">
            <v>ASRA</v>
          </cell>
          <cell r="M117" t="str">
            <v>JL.MELATI NO.28 KEL.GAJAH SAKTI</v>
          </cell>
        </row>
        <row r="118">
          <cell r="C118" t="str">
            <v>AD00224</v>
          </cell>
          <cell r="D118">
            <v>44855</v>
          </cell>
          <cell r="G118" t="str">
            <v>BAYU SETIAWAN</v>
          </cell>
          <cell r="H118" t="str">
            <v>TK0</v>
          </cell>
          <cell r="I118" t="str">
            <v>L</v>
          </cell>
          <cell r="J118" t="str">
            <v>HELPER</v>
          </cell>
          <cell r="K118" t="str">
            <v>61.381.816.0-212.000</v>
          </cell>
          <cell r="L118" t="str">
            <v>BAYU SETIAWAN</v>
          </cell>
          <cell r="M118" t="str">
            <v>JL.Pematang Tukiran RT 002 Rw 006 Teluk Pulau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"/>
      <sheetName val="Rekening"/>
      <sheetName val="Summary"/>
    </sheetNames>
    <sheetDataSet>
      <sheetData sheetId="0" refreshError="1"/>
      <sheetData sheetId="1">
        <row r="9">
          <cell r="B9" t="str">
            <v>AD00155</v>
          </cell>
          <cell r="C9" t="str">
            <v>ANGGA KURNIAWAN</v>
          </cell>
          <cell r="D9">
            <v>5311073</v>
          </cell>
          <cell r="E9" t="str">
            <v>1720000662850</v>
          </cell>
        </row>
        <row r="10">
          <cell r="B10" t="str">
            <v>AD00113</v>
          </cell>
          <cell r="C10" t="str">
            <v>HERY PRASETYO</v>
          </cell>
          <cell r="D10">
            <v>5137999</v>
          </cell>
          <cell r="E10" t="str">
            <v>1720004207132</v>
          </cell>
        </row>
        <row r="11">
          <cell r="B11" t="str">
            <v>AD00180</v>
          </cell>
          <cell r="C11" t="str">
            <v>RIO PUTRAWAN</v>
          </cell>
          <cell r="D11">
            <v>6513666</v>
          </cell>
          <cell r="E11" t="str">
            <v>1720004184778</v>
          </cell>
        </row>
        <row r="12">
          <cell r="B12" t="str">
            <v>AD00114</v>
          </cell>
          <cell r="C12" t="str">
            <v>SUJARWADI</v>
          </cell>
          <cell r="D12">
            <v>6090933</v>
          </cell>
          <cell r="E12" t="str">
            <v>1720004207405</v>
          </cell>
        </row>
        <row r="13">
          <cell r="B13" t="str">
            <v>AD00115</v>
          </cell>
          <cell r="C13" t="str">
            <v xml:space="preserve">SYAFRIAL </v>
          </cell>
          <cell r="D13">
            <v>8008962</v>
          </cell>
          <cell r="E13" t="str">
            <v>1720004207413</v>
          </cell>
        </row>
        <row r="14">
          <cell r="B14" t="str">
            <v>AD00204</v>
          </cell>
          <cell r="C14" t="str">
            <v>SYAFRIL</v>
          </cell>
          <cell r="D14">
            <v>5171277</v>
          </cell>
          <cell r="E14" t="str">
            <v>1720004207421</v>
          </cell>
        </row>
        <row r="15">
          <cell r="B15" t="str">
            <v>AD00191</v>
          </cell>
          <cell r="C15" t="str">
            <v>TEGUH SANTOSO</v>
          </cell>
          <cell r="D15">
            <v>5124466</v>
          </cell>
          <cell r="E15" t="str">
            <v>1720004207439</v>
          </cell>
        </row>
        <row r="16">
          <cell r="B16" t="str">
            <v>AD00173</v>
          </cell>
          <cell r="C16" t="str">
            <v>TRI PAMUNGKAS</v>
          </cell>
          <cell r="D16">
            <v>6443019</v>
          </cell>
          <cell r="E16" t="str">
            <v>1720004207447</v>
          </cell>
        </row>
        <row r="17">
          <cell r="B17" t="str">
            <v>AD00183</v>
          </cell>
          <cell r="C17" t="str">
            <v>WAHYU HIDAYAT</v>
          </cell>
          <cell r="D17">
            <v>6598093</v>
          </cell>
          <cell r="E17" t="str">
            <v>1720004207454</v>
          </cell>
        </row>
        <row r="18">
          <cell r="B18" t="str">
            <v>AD00124</v>
          </cell>
          <cell r="C18" t="str">
            <v>YOSE HENDRA</v>
          </cell>
          <cell r="D18">
            <v>7108546</v>
          </cell>
          <cell r="E18" t="str">
            <v>1720004207462</v>
          </cell>
        </row>
        <row r="19">
          <cell r="B19" t="str">
            <v>AD00125</v>
          </cell>
          <cell r="C19" t="str">
            <v>ZAENUL ARIFIN</v>
          </cell>
          <cell r="D19">
            <v>7284758</v>
          </cell>
          <cell r="E19" t="str">
            <v>1720004207470</v>
          </cell>
        </row>
        <row r="20">
          <cell r="B20" t="str">
            <v>AD00139</v>
          </cell>
          <cell r="C20" t="str">
            <v>ZULKIFLI</v>
          </cell>
          <cell r="D20">
            <v>6562779</v>
          </cell>
          <cell r="E20" t="str">
            <v>1720004207488</v>
          </cell>
        </row>
        <row r="21">
          <cell r="B21" t="str">
            <v>AD00144</v>
          </cell>
          <cell r="C21" t="str">
            <v>MUZWARDI</v>
          </cell>
          <cell r="D21">
            <v>5626407</v>
          </cell>
          <cell r="E21" t="str">
            <v>1720004207314</v>
          </cell>
        </row>
        <row r="22">
          <cell r="B22" t="str">
            <v>AD00112</v>
          </cell>
          <cell r="C22" t="str">
            <v>AFFAN JUNAIDI</v>
          </cell>
          <cell r="D22">
            <v>8548005</v>
          </cell>
          <cell r="E22" t="str">
            <v>1720004206944</v>
          </cell>
        </row>
        <row r="23">
          <cell r="B23" t="str">
            <v>AD00209</v>
          </cell>
          <cell r="C23" t="str">
            <v>MIFDATUL HUSNI</v>
          </cell>
          <cell r="D23">
            <v>5849475</v>
          </cell>
          <cell r="E23" t="str">
            <v>1720004207256</v>
          </cell>
        </row>
        <row r="24">
          <cell r="B24" t="str">
            <v>AD00208</v>
          </cell>
          <cell r="C24" t="str">
            <v>RIO HERDIANSYAH</v>
          </cell>
          <cell r="D24">
            <v>6173327</v>
          </cell>
          <cell r="E24" t="str">
            <v>1720004207371</v>
          </cell>
        </row>
        <row r="25">
          <cell r="B25" t="str">
            <v>AD00134</v>
          </cell>
          <cell r="C25" t="str">
            <v>NOFRIZAL</v>
          </cell>
          <cell r="D25">
            <v>6600279</v>
          </cell>
          <cell r="E25" t="str">
            <v>1720004207322</v>
          </cell>
        </row>
        <row r="26">
          <cell r="B26" t="str">
            <v>AD00199</v>
          </cell>
          <cell r="C26" t="str">
            <v>JUNISAR</v>
          </cell>
          <cell r="D26">
            <v>5127131</v>
          </cell>
          <cell r="E26" t="str">
            <v>1720004207215</v>
          </cell>
        </row>
        <row r="27">
          <cell r="B27" t="str">
            <v>AD00148</v>
          </cell>
          <cell r="C27" t="str">
            <v>GUS IRWANTO</v>
          </cell>
          <cell r="D27">
            <v>6884050</v>
          </cell>
          <cell r="E27" t="str">
            <v>1720004207090</v>
          </cell>
        </row>
        <row r="28">
          <cell r="B28" t="str">
            <v>AD00198</v>
          </cell>
          <cell r="C28" t="str">
            <v>PEDRIAL</v>
          </cell>
          <cell r="D28">
            <v>5204602</v>
          </cell>
          <cell r="E28" t="str">
            <v>1720004207355</v>
          </cell>
        </row>
        <row r="29">
          <cell r="B29" t="str">
            <v>AD00122</v>
          </cell>
          <cell r="C29" t="str">
            <v>EFENDI</v>
          </cell>
          <cell r="D29">
            <v>6804046</v>
          </cell>
          <cell r="E29" t="str">
            <v>1720004207066</v>
          </cell>
        </row>
        <row r="30">
          <cell r="B30" t="str">
            <v>AD00136</v>
          </cell>
          <cell r="C30" t="str">
            <v>M.HAFIS</v>
          </cell>
          <cell r="D30">
            <v>6813315</v>
          </cell>
          <cell r="E30" t="str">
            <v>1720004207264</v>
          </cell>
        </row>
        <row r="31">
          <cell r="B31" t="str">
            <v>AD00132</v>
          </cell>
          <cell r="C31" t="str">
            <v>ARIS WANDI</v>
          </cell>
          <cell r="D31">
            <v>6619331</v>
          </cell>
          <cell r="E31" t="str">
            <v>1720004207009</v>
          </cell>
        </row>
        <row r="32">
          <cell r="B32" t="str">
            <v>AD00142</v>
          </cell>
          <cell r="C32" t="str">
            <v>MARDIZAL</v>
          </cell>
          <cell r="D32">
            <v>6948049</v>
          </cell>
          <cell r="E32" t="str">
            <v>1720004207249</v>
          </cell>
        </row>
        <row r="33">
          <cell r="B33" t="str">
            <v>AD00143</v>
          </cell>
          <cell r="C33" t="str">
            <v>IMAM CHANDRA</v>
          </cell>
          <cell r="D33">
            <v>6619331</v>
          </cell>
          <cell r="E33" t="str">
            <v>1720004207165</v>
          </cell>
        </row>
        <row r="34">
          <cell r="B34" t="str">
            <v>AD00129</v>
          </cell>
          <cell r="C34" t="str">
            <v>ANDI SAHPUTRA</v>
          </cell>
          <cell r="D34">
            <v>6966799</v>
          </cell>
          <cell r="E34" t="str">
            <v>1720004206977</v>
          </cell>
        </row>
        <row r="35">
          <cell r="B35" t="str">
            <v>AD00202</v>
          </cell>
          <cell r="C35" t="str">
            <v>AFRIZAL.M</v>
          </cell>
          <cell r="D35">
            <v>7980384</v>
          </cell>
          <cell r="E35" t="str">
            <v>1720004206951</v>
          </cell>
        </row>
        <row r="36">
          <cell r="B36" t="str">
            <v>AD00116</v>
          </cell>
          <cell r="C36" t="str">
            <v>JENAIDI</v>
          </cell>
          <cell r="D36">
            <v>7089499</v>
          </cell>
          <cell r="E36" t="str">
            <v>1720004207181</v>
          </cell>
        </row>
        <row r="37">
          <cell r="B37" t="str">
            <v>AD00152</v>
          </cell>
          <cell r="C37" t="str">
            <v>OKI SATRIA</v>
          </cell>
          <cell r="D37">
            <v>5999586</v>
          </cell>
          <cell r="E37" t="str">
            <v>1720004207330</v>
          </cell>
        </row>
        <row r="38">
          <cell r="B38" t="str">
            <v>AD00178</v>
          </cell>
          <cell r="C38" t="str">
            <v>IRSYAD PEMIL</v>
          </cell>
          <cell r="D38">
            <v>6923294</v>
          </cell>
          <cell r="E38" t="str">
            <v>1720004207173</v>
          </cell>
        </row>
        <row r="39">
          <cell r="B39" t="str">
            <v>AD00140</v>
          </cell>
          <cell r="C39" t="str">
            <v>SUBHAN FAYLANI</v>
          </cell>
          <cell r="D39">
            <v>6544029</v>
          </cell>
          <cell r="E39" t="str">
            <v>1720004207397</v>
          </cell>
        </row>
        <row r="40">
          <cell r="B40" t="str">
            <v>AD00156</v>
          </cell>
          <cell r="C40" t="str">
            <v>M.NASIR</v>
          </cell>
          <cell r="D40">
            <v>5350920</v>
          </cell>
          <cell r="E40" t="str">
            <v>1720004207272</v>
          </cell>
        </row>
        <row r="41">
          <cell r="B41" t="str">
            <v>AD00192</v>
          </cell>
          <cell r="C41" t="str">
            <v>JONNEDI</v>
          </cell>
          <cell r="D41">
            <v>5876168</v>
          </cell>
          <cell r="E41" t="str">
            <v>1720004207199</v>
          </cell>
        </row>
        <row r="42">
          <cell r="B42" t="str">
            <v>AD00179</v>
          </cell>
          <cell r="C42" t="str">
            <v>IFAN AR UZAN</v>
          </cell>
          <cell r="D42">
            <v>6499570</v>
          </cell>
          <cell r="E42" t="str">
            <v>1720004207140</v>
          </cell>
        </row>
        <row r="43">
          <cell r="B43" t="str">
            <v>AD00139</v>
          </cell>
          <cell r="C43" t="str">
            <v>FERNANDES SAMUEL</v>
          </cell>
          <cell r="D43">
            <v>6525279</v>
          </cell>
          <cell r="E43" t="str">
            <v>1720004207082</v>
          </cell>
        </row>
        <row r="44">
          <cell r="B44" t="str">
            <v>AD00130</v>
          </cell>
          <cell r="C44" t="str">
            <v>DONNY ANGGI PUTRA</v>
          </cell>
          <cell r="D44">
            <v>6929299</v>
          </cell>
          <cell r="E44" t="str">
            <v>1720004207058</v>
          </cell>
        </row>
        <row r="45">
          <cell r="B45" t="str">
            <v>AD00194</v>
          </cell>
          <cell r="C45" t="str">
            <v>DEDI SAPUTRA</v>
          </cell>
          <cell r="D45">
            <v>4755951</v>
          </cell>
          <cell r="E45" t="str">
            <v>1720004207033</v>
          </cell>
        </row>
        <row r="46">
          <cell r="B46" t="str">
            <v>AD00157</v>
          </cell>
          <cell r="C46" t="str">
            <v>HASRI HARDIANTONO</v>
          </cell>
          <cell r="D46">
            <v>6462070</v>
          </cell>
          <cell r="E46" t="str">
            <v>1720004207124</v>
          </cell>
        </row>
        <row r="47">
          <cell r="B47" t="str">
            <v>AD00119</v>
          </cell>
          <cell r="C47" t="str">
            <v>BONIRAN</v>
          </cell>
          <cell r="D47">
            <v>6832623</v>
          </cell>
          <cell r="E47" t="str">
            <v>1720004207025</v>
          </cell>
        </row>
        <row r="48">
          <cell r="B48" t="str">
            <v>AD00153</v>
          </cell>
          <cell r="C48" t="str">
            <v>ASRUL AHYAR</v>
          </cell>
          <cell r="D48">
            <v>5742088</v>
          </cell>
          <cell r="E48" t="str">
            <v>1720004207017</v>
          </cell>
        </row>
        <row r="49">
          <cell r="B49" t="str">
            <v>AD00195</v>
          </cell>
          <cell r="C49" t="str">
            <v>ANGGI SAPUTRA</v>
          </cell>
          <cell r="D49">
            <v>7210231</v>
          </cell>
          <cell r="E49" t="str">
            <v>1720004206993</v>
          </cell>
        </row>
        <row r="50">
          <cell r="B50" t="str">
            <v>AD00166</v>
          </cell>
          <cell r="C50" t="str">
            <v>HAMMAM ABDUL HAFFIF</v>
          </cell>
          <cell r="D50">
            <v>6462070</v>
          </cell>
          <cell r="E50" t="str">
            <v>1720004207108</v>
          </cell>
        </row>
        <row r="51">
          <cell r="B51" t="str">
            <v>AD00190</v>
          </cell>
          <cell r="C51" t="str">
            <v>HARIS RAHMAN ADIM</v>
          </cell>
          <cell r="D51">
            <v>6431848</v>
          </cell>
          <cell r="E51" t="str">
            <v>1720004207116</v>
          </cell>
        </row>
        <row r="52">
          <cell r="B52" t="str">
            <v>AD00158</v>
          </cell>
          <cell r="C52" t="str">
            <v>ERI EFENDI</v>
          </cell>
          <cell r="D52">
            <v>6562779</v>
          </cell>
          <cell r="E52" t="str">
            <v>1720004207074</v>
          </cell>
        </row>
        <row r="53">
          <cell r="B53" t="str">
            <v>AD00160</v>
          </cell>
          <cell r="C53" t="str">
            <v>JUFRI ILYAS</v>
          </cell>
          <cell r="D53">
            <v>6861712</v>
          </cell>
          <cell r="E53" t="str">
            <v>1720004207207</v>
          </cell>
        </row>
        <row r="54">
          <cell r="B54" t="str">
            <v>AD00210</v>
          </cell>
          <cell r="C54" t="str">
            <v>ROBERT HARISON</v>
          </cell>
          <cell r="D54">
            <v>6518020</v>
          </cell>
          <cell r="E54" t="str">
            <v>1720004207389</v>
          </cell>
        </row>
        <row r="55">
          <cell r="B55" t="str">
            <v>AD00211</v>
          </cell>
          <cell r="C55" t="str">
            <v>JUNIWANTO PARDEDE</v>
          </cell>
          <cell r="D55">
            <v>6948051</v>
          </cell>
          <cell r="E55" t="str">
            <v>1720004207223</v>
          </cell>
        </row>
        <row r="56">
          <cell r="B56" t="str">
            <v>AD00168</v>
          </cell>
          <cell r="C56" t="str">
            <v>MUHAMMAD ZACKY</v>
          </cell>
          <cell r="D56">
            <v>6504898</v>
          </cell>
          <cell r="E56" t="str">
            <v>1720004207298</v>
          </cell>
        </row>
        <row r="57">
          <cell r="B57" t="str">
            <v>AD00163</v>
          </cell>
          <cell r="C57" t="str">
            <v>FAIBER ALDI.S</v>
          </cell>
          <cell r="D57">
            <v>6805466</v>
          </cell>
          <cell r="E57" t="str">
            <v>1720004207348</v>
          </cell>
        </row>
        <row r="58">
          <cell r="B58" t="str">
            <v>AD00177</v>
          </cell>
          <cell r="C58" t="str">
            <v>ANDIKA</v>
          </cell>
          <cell r="D58">
            <v>6443020</v>
          </cell>
          <cell r="E58" t="str">
            <v>1720004206985</v>
          </cell>
        </row>
        <row r="59">
          <cell r="B59" t="str">
            <v>AD00184</v>
          </cell>
          <cell r="C59" t="str">
            <v>RICHARD SOFYAN</v>
          </cell>
          <cell r="D59">
            <v>6705235</v>
          </cell>
          <cell r="E59" t="str">
            <v>1720004207363</v>
          </cell>
        </row>
        <row r="60">
          <cell r="B60" t="str">
            <v>AD00162</v>
          </cell>
          <cell r="C60" t="str">
            <v>DONY AFNY</v>
          </cell>
          <cell r="D60">
            <v>6618026</v>
          </cell>
          <cell r="E60" t="str">
            <v>1720004207041</v>
          </cell>
        </row>
        <row r="61">
          <cell r="B61" t="str">
            <v>AD00164</v>
          </cell>
          <cell r="C61" t="str">
            <v>ALIF</v>
          </cell>
          <cell r="D61">
            <v>6480520</v>
          </cell>
          <cell r="E61" t="str">
            <v>1720004206969</v>
          </cell>
        </row>
        <row r="62">
          <cell r="B62" t="str">
            <v xml:space="preserve">  AD00146</v>
          </cell>
          <cell r="C62" t="str">
            <v>NASWANDI</v>
          </cell>
          <cell r="D62">
            <v>5283717</v>
          </cell>
          <cell r="E62" t="str">
            <v>1720003672666</v>
          </cell>
        </row>
        <row r="63">
          <cell r="B63" t="str">
            <v>AD00212</v>
          </cell>
          <cell r="C63" t="str">
            <v>M.SYARIF</v>
          </cell>
          <cell r="D63">
            <v>5197598</v>
          </cell>
          <cell r="E63" t="str">
            <v>1720004245256</v>
          </cell>
        </row>
        <row r="64">
          <cell r="B64" t="str">
            <v>AD00133</v>
          </cell>
          <cell r="C64" t="str">
            <v>AFRIANDI</v>
          </cell>
          <cell r="D64">
            <v>6505330</v>
          </cell>
          <cell r="E64" t="str">
            <v>1720004241982</v>
          </cell>
        </row>
        <row r="65">
          <cell r="B65" t="str">
            <v>AD00218</v>
          </cell>
          <cell r="C65" t="str">
            <v>ANDRI SETYA SUBRATA</v>
          </cell>
          <cell r="D65">
            <v>5810388</v>
          </cell>
          <cell r="E65" t="str">
            <v>1720004242014</v>
          </cell>
        </row>
        <row r="66">
          <cell r="B66" t="str">
            <v>AD00145</v>
          </cell>
          <cell r="C66" t="str">
            <v>NURUL HUDA</v>
          </cell>
          <cell r="D66">
            <v>6297099</v>
          </cell>
          <cell r="E66" t="str">
            <v>1720004242162</v>
          </cell>
        </row>
        <row r="67">
          <cell r="B67" t="str">
            <v>AD00186</v>
          </cell>
          <cell r="C67" t="str">
            <v>RAMADANI PUTRA</v>
          </cell>
          <cell r="D67">
            <v>7692703</v>
          </cell>
          <cell r="E67" t="str">
            <v>1720004242188</v>
          </cell>
        </row>
        <row r="68">
          <cell r="B68" t="str">
            <v>AD00203</v>
          </cell>
          <cell r="C68" t="str">
            <v>ROKHMAN</v>
          </cell>
          <cell r="D68">
            <v>7961634</v>
          </cell>
          <cell r="E68" t="str">
            <v>1720004245249</v>
          </cell>
        </row>
        <row r="69">
          <cell r="B69" t="str">
            <v>AD00201</v>
          </cell>
          <cell r="C69" t="str">
            <v>WIDODO</v>
          </cell>
          <cell r="D69">
            <v>5204602</v>
          </cell>
          <cell r="E69" t="str">
            <v>1720004242246</v>
          </cell>
        </row>
        <row r="70">
          <cell r="B70" t="str">
            <v>AD00171</v>
          </cell>
          <cell r="C70" t="str">
            <v>AMRAN SIREGAR</v>
          </cell>
          <cell r="D70">
            <v>6538519</v>
          </cell>
          <cell r="E70" t="str">
            <v>1720004241990</v>
          </cell>
        </row>
        <row r="71">
          <cell r="B71" t="str">
            <v>AD00185</v>
          </cell>
          <cell r="C71" t="str">
            <v>M.RIDWAN</v>
          </cell>
          <cell r="D71">
            <v>6876934</v>
          </cell>
          <cell r="E71" t="str">
            <v>1720004207231</v>
          </cell>
        </row>
        <row r="72">
          <cell r="B72" t="str">
            <v>AD00215</v>
          </cell>
          <cell r="C72" t="str">
            <v>GRACE EGA YULIANTI LUMBAN RAJA</v>
          </cell>
          <cell r="D72">
            <v>5019057</v>
          </cell>
          <cell r="E72" t="str">
            <v>1720004193688</v>
          </cell>
        </row>
        <row r="73">
          <cell r="B73" t="str">
            <v>AD00197</v>
          </cell>
          <cell r="C73" t="str">
            <v>RAHMAD SALMON</v>
          </cell>
          <cell r="D73">
            <v>6865661</v>
          </cell>
          <cell r="E73" t="str">
            <v>1080098258263</v>
          </cell>
        </row>
        <row r="74">
          <cell r="B74" t="str">
            <v>AD00200</v>
          </cell>
          <cell r="C74" t="str">
            <v>HARIS HARIANA</v>
          </cell>
          <cell r="D74">
            <v>5240592</v>
          </cell>
          <cell r="E74" t="str">
            <v>1720004242055</v>
          </cell>
        </row>
        <row r="75">
          <cell r="B75" t="str">
            <v>AD00206</v>
          </cell>
          <cell r="C75" t="str">
            <v>SEPRIWAN ELIDRA</v>
          </cell>
          <cell r="D75">
            <v>6177486</v>
          </cell>
          <cell r="E75" t="str">
            <v>1230006060562</v>
          </cell>
        </row>
        <row r="76">
          <cell r="B76" t="str">
            <v>AD00109</v>
          </cell>
          <cell r="C76" t="str">
            <v>DASRIANTO</v>
          </cell>
          <cell r="D76">
            <v>7264801</v>
          </cell>
          <cell r="E76" t="str">
            <v>1720003980846</v>
          </cell>
        </row>
        <row r="77">
          <cell r="B77" t="str">
            <v>AD00082</v>
          </cell>
          <cell r="C77" t="str">
            <v>LASE HERMAN</v>
          </cell>
          <cell r="D77">
            <v>7783363</v>
          </cell>
          <cell r="E77" t="str">
            <v>1720000274805</v>
          </cell>
        </row>
        <row r="78">
          <cell r="B78" t="str">
            <v>AD00182</v>
          </cell>
          <cell r="C78" t="str">
            <v>JEFRI ARDI</v>
          </cell>
          <cell r="D78">
            <v>5673898</v>
          </cell>
          <cell r="E78" t="str">
            <v>1720004179752</v>
          </cell>
        </row>
        <row r="79">
          <cell r="B79" t="str">
            <v>AD00123</v>
          </cell>
          <cell r="C79" t="str">
            <v>ALI AMRIN</v>
          </cell>
          <cell r="D79">
            <v>7089798</v>
          </cell>
          <cell r="E79" t="str">
            <v>1720004184604</v>
          </cell>
        </row>
        <row r="80">
          <cell r="B80" t="str">
            <v>AD00207</v>
          </cell>
          <cell r="C80" t="str">
            <v>EFRIKA</v>
          </cell>
          <cell r="D80">
            <v>5982527</v>
          </cell>
          <cell r="E80" t="str">
            <v>1110007906270</v>
          </cell>
        </row>
        <row r="81">
          <cell r="B81" t="str">
            <v>AD00137</v>
          </cell>
          <cell r="C81" t="str">
            <v>M.SELAMET HARIYADI</v>
          </cell>
          <cell r="D81">
            <v>6581829</v>
          </cell>
          <cell r="E81" t="str">
            <v>1050011786807</v>
          </cell>
        </row>
        <row r="82">
          <cell r="B82" t="str">
            <v>AD00175</v>
          </cell>
          <cell r="C82" t="str">
            <v>R.DODI RIYAWAN</v>
          </cell>
          <cell r="D82">
            <v>6824216</v>
          </cell>
          <cell r="E82" t="str">
            <v>1720004183549</v>
          </cell>
        </row>
        <row r="83">
          <cell r="B83" t="str">
            <v>AD00121</v>
          </cell>
          <cell r="C83" t="str">
            <v>AMRIZAL.B</v>
          </cell>
          <cell r="D83">
            <v>7070748</v>
          </cell>
          <cell r="E83" t="str">
            <v>1720004231314</v>
          </cell>
        </row>
        <row r="84">
          <cell r="B84" t="str">
            <v>AD00117</v>
          </cell>
          <cell r="C84" t="str">
            <v>RAFIAN HENDRI</v>
          </cell>
          <cell r="D84">
            <v>7284758</v>
          </cell>
          <cell r="E84" t="str">
            <v>1720004219236</v>
          </cell>
        </row>
        <row r="85">
          <cell r="B85" t="str">
            <v>AD00135</v>
          </cell>
          <cell r="C85" t="str">
            <v>ULIL AMRI</v>
          </cell>
          <cell r="D85">
            <v>7255273</v>
          </cell>
          <cell r="E85" t="str">
            <v>1080000189242</v>
          </cell>
        </row>
        <row r="86">
          <cell r="B86" t="str">
            <v>AD00169</v>
          </cell>
          <cell r="C86" t="str">
            <v>ROSMAN IRWAN</v>
          </cell>
          <cell r="D86">
            <v>6861357</v>
          </cell>
          <cell r="E86" t="str">
            <v>1720004182863</v>
          </cell>
        </row>
        <row r="87">
          <cell r="B87" t="str">
            <v>AD00186</v>
          </cell>
          <cell r="C87" t="str">
            <v>RIZKI RAMADHAN</v>
          </cell>
          <cell r="D87">
            <v>6838562</v>
          </cell>
          <cell r="E87" t="str">
            <v>1720002203562</v>
          </cell>
        </row>
        <row r="88">
          <cell r="B88" t="str">
            <v>AD00118</v>
          </cell>
          <cell r="C88" t="str">
            <v>BASYUDI</v>
          </cell>
          <cell r="D88">
            <v>6723087</v>
          </cell>
          <cell r="E88" t="str">
            <v>1080010381300</v>
          </cell>
        </row>
        <row r="89">
          <cell r="B89" t="str">
            <v>AD00220</v>
          </cell>
          <cell r="C89" t="str">
            <v>ABDUL RAHMAT</v>
          </cell>
          <cell r="D89">
            <v>7402661</v>
          </cell>
          <cell r="E89" t="str">
            <v>1720004210078</v>
          </cell>
        </row>
        <row r="90">
          <cell r="B90" t="str">
            <v>AF00126</v>
          </cell>
          <cell r="C90" t="str">
            <v>EFDAL YUDA</v>
          </cell>
          <cell r="D90">
            <v>7108548</v>
          </cell>
          <cell r="E90" t="str">
            <v>1080010398551</v>
          </cell>
        </row>
        <row r="91">
          <cell r="B91" t="str">
            <v>AD00149</v>
          </cell>
          <cell r="C91" t="str">
            <v>SARMIDEN BUTAR BUTAR</v>
          </cell>
          <cell r="D91">
            <v>5820414</v>
          </cell>
          <cell r="E91" t="str">
            <v>1720000050361</v>
          </cell>
        </row>
        <row r="92">
          <cell r="B92" t="str">
            <v>AD00181</v>
          </cell>
          <cell r="C92" t="str">
            <v>ERNESTIN FITHRA</v>
          </cell>
          <cell r="D92">
            <v>6532760</v>
          </cell>
          <cell r="E92" t="str">
            <v>1720004190106</v>
          </cell>
        </row>
        <row r="93">
          <cell r="B93" t="str">
            <v>AD00189</v>
          </cell>
          <cell r="C93" t="str">
            <v>ILHAM PRATAMA</v>
          </cell>
          <cell r="D93">
            <v>6429103</v>
          </cell>
          <cell r="E93" t="str">
            <v>1720002190629</v>
          </cell>
        </row>
        <row r="94">
          <cell r="B94" t="str">
            <v>AD00217</v>
          </cell>
          <cell r="C94" t="str">
            <v>ARIS MUJIONO</v>
          </cell>
          <cell r="D94">
            <v>4950656</v>
          </cell>
          <cell r="E94" t="str">
            <v>1640004596310</v>
          </cell>
        </row>
        <row r="95">
          <cell r="B95" t="str">
            <v>AD00222</v>
          </cell>
          <cell r="C95" t="str">
            <v>RUDI INDRA JAYA</v>
          </cell>
          <cell r="D95">
            <v>5194676</v>
          </cell>
          <cell r="E95" t="str">
            <v>1080023646954</v>
          </cell>
        </row>
        <row r="96">
          <cell r="B96" t="str">
            <v>AD00150</v>
          </cell>
          <cell r="C96" t="str">
            <v>YURI ANDRIAN</v>
          </cell>
          <cell r="D96">
            <v>6948049</v>
          </cell>
          <cell r="E96" t="str">
            <v>1080024365711</v>
          </cell>
        </row>
        <row r="97">
          <cell r="B97" t="str">
            <v>AD00161</v>
          </cell>
          <cell r="C97" t="str">
            <v>NANTA OPRASTIO</v>
          </cell>
          <cell r="D97">
            <v>6480820</v>
          </cell>
          <cell r="E97" t="str">
            <v>1080017501991</v>
          </cell>
        </row>
        <row r="98">
          <cell r="B98" t="str">
            <v>AD00127</v>
          </cell>
          <cell r="C98" t="str">
            <v>YASIR ZEIN</v>
          </cell>
          <cell r="D98">
            <v>6600279</v>
          </cell>
          <cell r="E98" t="str">
            <v>1720004183291</v>
          </cell>
        </row>
        <row r="99">
          <cell r="B99" t="str">
            <v>AD00120</v>
          </cell>
          <cell r="C99" t="str">
            <v>RAFFLES.M</v>
          </cell>
          <cell r="D99">
            <v>8446811</v>
          </cell>
          <cell r="E99" t="str">
            <v>1720004182947</v>
          </cell>
        </row>
        <row r="100">
          <cell r="B100" t="str">
            <v>AD00128</v>
          </cell>
          <cell r="C100" t="str">
            <v>RIDWAN</v>
          </cell>
          <cell r="D100">
            <v>6581529</v>
          </cell>
          <cell r="E100" t="str">
            <v>1720004178945</v>
          </cell>
        </row>
        <row r="101">
          <cell r="B101" t="str">
            <v>AD00138</v>
          </cell>
          <cell r="C101" t="str">
            <v>ISMAIL MARZUKI</v>
          </cell>
          <cell r="D101">
            <v>6563079</v>
          </cell>
          <cell r="E101" t="str">
            <v>1720004184497</v>
          </cell>
        </row>
        <row r="102">
          <cell r="B102" t="str">
            <v>AD00219</v>
          </cell>
          <cell r="C102" t="str">
            <v>JANSEN HAMONANGAN.S</v>
          </cell>
          <cell r="D102">
            <v>6910549</v>
          </cell>
          <cell r="E102" t="str">
            <v>1050014504033</v>
          </cell>
        </row>
        <row r="103">
          <cell r="B103" t="str">
            <v>AD00174</v>
          </cell>
          <cell r="C103" t="str">
            <v>MON EFRIZAL</v>
          </cell>
          <cell r="D103">
            <v>5540449</v>
          </cell>
          <cell r="E103" t="str">
            <v>1720004178572</v>
          </cell>
        </row>
        <row r="104">
          <cell r="B104" t="str">
            <v>AD00159</v>
          </cell>
          <cell r="C104" t="str">
            <v>ALI AKBAR</v>
          </cell>
          <cell r="D104">
            <v>6619328</v>
          </cell>
          <cell r="E104" t="str">
            <v>1080005625679</v>
          </cell>
        </row>
        <row r="105">
          <cell r="B105" t="str">
            <v>AD00154</v>
          </cell>
          <cell r="C105" t="str">
            <v>ABDUL HAMID</v>
          </cell>
          <cell r="D105">
            <v>6381657</v>
          </cell>
          <cell r="E105" t="str">
            <v>1370006025247</v>
          </cell>
        </row>
        <row r="106">
          <cell r="B106" t="str">
            <v>AD00176</v>
          </cell>
          <cell r="C106" t="str">
            <v>IKSAN SAPUTRA</v>
          </cell>
          <cell r="D106">
            <v>6805464</v>
          </cell>
          <cell r="E106" t="str">
            <v>1080024380488</v>
          </cell>
        </row>
        <row r="107">
          <cell r="B107" t="str">
            <v>AD00165</v>
          </cell>
          <cell r="C107" t="str">
            <v>GUNAWAN BUTAR BUTAR</v>
          </cell>
          <cell r="D107">
            <v>6613519</v>
          </cell>
          <cell r="E107" t="str">
            <v>1720001757253</v>
          </cell>
        </row>
        <row r="108">
          <cell r="B108" t="str">
            <v>AD00183</v>
          </cell>
          <cell r="C108" t="str">
            <v>M.IRSAN</v>
          </cell>
          <cell r="D108">
            <v>6520334</v>
          </cell>
          <cell r="E108" t="str">
            <v>1720002840637</v>
          </cell>
        </row>
        <row r="109">
          <cell r="B109" t="str">
            <v>AD00174</v>
          </cell>
          <cell r="C109" t="str">
            <v>M.BIMA SAKTI</v>
          </cell>
          <cell r="D109">
            <v>6462069</v>
          </cell>
          <cell r="E109" t="str">
            <v>1720004183192</v>
          </cell>
        </row>
        <row r="110">
          <cell r="B110" t="str">
            <v>AD00187</v>
          </cell>
          <cell r="C110" t="str">
            <v>ANDRI ANTO</v>
          </cell>
          <cell r="D110">
            <v>6230011</v>
          </cell>
          <cell r="E110" t="str">
            <v>1720004188845</v>
          </cell>
        </row>
        <row r="111">
          <cell r="B111" t="str">
            <v>AD00196</v>
          </cell>
          <cell r="C111" t="str">
            <v>PARPUNGUAN HUTABARAT</v>
          </cell>
          <cell r="D111">
            <v>4791942</v>
          </cell>
          <cell r="E111" t="str">
            <v>1080011498376</v>
          </cell>
        </row>
        <row r="112">
          <cell r="C112" t="str">
            <v>BENI SAPUTRA</v>
          </cell>
          <cell r="D112">
            <v>6601791</v>
          </cell>
          <cell r="E112" t="str">
            <v>1720004242022</v>
          </cell>
        </row>
        <row r="113">
          <cell r="B113" t="str">
            <v>AD00224</v>
          </cell>
          <cell r="C113" t="str">
            <v>BAYU SETIAWAN</v>
          </cell>
          <cell r="D113">
            <v>4840412</v>
          </cell>
          <cell r="E113" t="str">
            <v>1720004243061</v>
          </cell>
        </row>
        <row r="114">
          <cell r="B114" t="str">
            <v>AD00225</v>
          </cell>
          <cell r="C114" t="str">
            <v>ASRA</v>
          </cell>
          <cell r="D114">
            <v>6834203</v>
          </cell>
          <cell r="E114" t="str">
            <v>1720004293207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8"/>
  <sheetViews>
    <sheetView tabSelected="1" topLeftCell="A202" workbookViewId="0">
      <selection activeCell="G203" sqref="G203"/>
    </sheetView>
  </sheetViews>
  <sheetFormatPr defaultColWidth="11.25" defaultRowHeight="15.75" x14ac:dyDescent="0.25"/>
  <cols>
    <col min="1" max="1" width="5" customWidth="1"/>
    <col min="2" max="2" width="26.375" customWidth="1"/>
    <col min="3" max="3" width="11.25" style="3"/>
    <col min="4" max="4" width="11.75" customWidth="1"/>
    <col min="5" max="5" width="19" customWidth="1"/>
    <col min="6" max="6" width="13.625" customWidth="1"/>
    <col min="7" max="7" width="19.75" style="1" customWidth="1"/>
    <col min="8" max="8" width="11.25" customWidth="1"/>
    <col min="9" max="9" width="18.875" style="1" customWidth="1"/>
    <col min="12" max="12" width="13.375" customWidth="1"/>
    <col min="13" max="13" width="34.25" customWidth="1"/>
    <col min="19" max="19" width="13.875" customWidth="1"/>
    <col min="20" max="20" width="18.875" customWidth="1"/>
    <col min="21" max="21" width="17.25" customWidth="1"/>
    <col min="22" max="22" width="15.875" customWidth="1"/>
    <col min="24" max="24" width="12" customWidth="1"/>
    <col min="25" max="25" width="13.5" customWidth="1"/>
    <col min="26" max="26" width="20.75" customWidth="1"/>
    <col min="28" max="28" width="16.875" customWidth="1"/>
    <col min="29" max="29" width="21" customWidth="1"/>
    <col min="30" max="30" width="13.875" customWidth="1"/>
    <col min="32" max="32" width="15.25" customWidth="1"/>
    <col min="33" max="33" width="13.875" customWidth="1"/>
    <col min="34" max="34" width="15.5" customWidth="1"/>
  </cols>
  <sheetData>
    <row r="1" spans="1:36" x14ac:dyDescent="0.25">
      <c r="A1" t="s">
        <v>1033</v>
      </c>
      <c r="B1" t="s">
        <v>0</v>
      </c>
      <c r="C1" t="s">
        <v>1</v>
      </c>
      <c r="D1" s="3" t="s">
        <v>2</v>
      </c>
      <c r="E1" t="s">
        <v>30</v>
      </c>
      <c r="F1" t="s">
        <v>3</v>
      </c>
      <c r="G1" t="s">
        <v>4</v>
      </c>
      <c r="H1" t="s">
        <v>5</v>
      </c>
      <c r="I1" s="1" t="s">
        <v>6</v>
      </c>
      <c r="J1" t="s">
        <v>7</v>
      </c>
      <c r="K1" s="1" t="s">
        <v>8</v>
      </c>
      <c r="L1" t="s">
        <v>9</v>
      </c>
      <c r="M1" t="s">
        <v>10</v>
      </c>
      <c r="N1" t="s">
        <v>11</v>
      </c>
      <c r="O1" t="s">
        <v>51</v>
      </c>
      <c r="P1" t="s">
        <v>12</v>
      </c>
      <c r="Q1" t="s">
        <v>13</v>
      </c>
      <c r="R1" t="s">
        <v>31</v>
      </c>
      <c r="S1" t="s">
        <v>33</v>
      </c>
      <c r="T1" t="s">
        <v>14</v>
      </c>
      <c r="U1" t="s">
        <v>15</v>
      </c>
      <c r="V1" t="s">
        <v>16</v>
      </c>
      <c r="W1" t="s">
        <v>35</v>
      </c>
      <c r="X1" t="s">
        <v>17</v>
      </c>
      <c r="Y1" t="s">
        <v>18</v>
      </c>
      <c r="Z1" t="s">
        <v>38</v>
      </c>
      <c r="AA1" t="s">
        <v>37</v>
      </c>
      <c r="AB1" t="s">
        <v>40</v>
      </c>
      <c r="AC1" t="s">
        <v>41</v>
      </c>
      <c r="AD1" t="s">
        <v>43</v>
      </c>
      <c r="AE1" t="s">
        <v>44</v>
      </c>
      <c r="AF1" t="s">
        <v>45</v>
      </c>
      <c r="AG1" t="s">
        <v>49</v>
      </c>
      <c r="AH1" t="s">
        <v>54</v>
      </c>
      <c r="AI1" t="s">
        <v>55</v>
      </c>
      <c r="AJ1" t="s">
        <v>50</v>
      </c>
    </row>
    <row r="2" spans="1:36" x14ac:dyDescent="0.25">
      <c r="B2" s="5" t="s">
        <v>60</v>
      </c>
      <c r="C2" t="s">
        <v>56</v>
      </c>
      <c r="D2" s="4" t="s">
        <v>61</v>
      </c>
      <c r="E2" s="2">
        <v>321632839</v>
      </c>
      <c r="F2" t="s">
        <v>57</v>
      </c>
      <c r="G2" t="s">
        <v>19</v>
      </c>
      <c r="H2" t="s">
        <v>20</v>
      </c>
      <c r="I2" s="1" t="s">
        <v>58</v>
      </c>
      <c r="J2" t="s">
        <v>21</v>
      </c>
      <c r="K2" s="1" t="s">
        <v>59</v>
      </c>
      <c r="L2">
        <v>4536267</v>
      </c>
      <c r="M2" t="s">
        <v>22</v>
      </c>
      <c r="N2" t="s">
        <v>23</v>
      </c>
      <c r="O2" t="s">
        <v>52</v>
      </c>
      <c r="P2">
        <v>6767</v>
      </c>
      <c r="Q2" t="s">
        <v>24</v>
      </c>
      <c r="R2" t="s">
        <v>32</v>
      </c>
      <c r="S2" t="s">
        <v>34</v>
      </c>
      <c r="T2" t="s">
        <v>25</v>
      </c>
      <c r="U2" t="s">
        <v>26</v>
      </c>
      <c r="V2" t="s">
        <v>27</v>
      </c>
      <c r="W2" t="s">
        <v>36</v>
      </c>
      <c r="X2" t="s">
        <v>28</v>
      </c>
      <c r="Y2" t="s">
        <v>29</v>
      </c>
      <c r="Z2" s="1" t="s">
        <v>53</v>
      </c>
      <c r="AA2" t="s">
        <v>39</v>
      </c>
      <c r="AB2">
        <v>2000</v>
      </c>
      <c r="AC2" t="s">
        <v>42</v>
      </c>
      <c r="AD2" s="1">
        <v>23432453</v>
      </c>
      <c r="AE2" t="s">
        <v>46</v>
      </c>
      <c r="AF2" t="s">
        <v>47</v>
      </c>
      <c r="AG2" t="s">
        <v>48</v>
      </c>
      <c r="AH2">
        <v>1</v>
      </c>
      <c r="AI2">
        <v>0</v>
      </c>
      <c r="AJ2">
        <v>1</v>
      </c>
    </row>
    <row r="3" spans="1:36" x14ac:dyDescent="0.25">
      <c r="A3" s="21">
        <v>1</v>
      </c>
      <c r="B3" s="6" t="s">
        <v>62</v>
      </c>
      <c r="C3" s="22"/>
      <c r="D3" s="18" t="s">
        <v>133</v>
      </c>
      <c r="E3" s="17" t="str">
        <f>VLOOKUP(B3,[1]Sheet2!$B$11:$E$94,4,FALSE)</f>
        <v>1403091205800012</v>
      </c>
      <c r="F3" s="17"/>
      <c r="G3" s="23"/>
      <c r="H3" s="17"/>
      <c r="I3" s="24">
        <v>42471</v>
      </c>
      <c r="J3" s="17" t="s">
        <v>21</v>
      </c>
      <c r="K3" s="24">
        <v>29353</v>
      </c>
      <c r="L3" s="25" t="s">
        <v>345</v>
      </c>
      <c r="M3" s="17" t="str">
        <f>VLOOKUP(B3,'[2]Jan-Des23(rumus)'!$G$12:$M$100,7,FALSE)</f>
        <v>Jl.Air bersih 125</v>
      </c>
      <c r="N3" s="17" t="s">
        <v>459</v>
      </c>
      <c r="O3" s="17"/>
      <c r="P3" s="17">
        <v>28784</v>
      </c>
      <c r="Q3" s="17" t="s">
        <v>460</v>
      </c>
      <c r="R3" s="17" t="s">
        <v>461</v>
      </c>
      <c r="S3" s="17" t="str">
        <f>VLOOKUP(D3,'[2]Jan-Des23(rumus)'!$C$12:$H$100,6,FALSE)</f>
        <v>K2</v>
      </c>
      <c r="T3" s="17" t="s">
        <v>463</v>
      </c>
      <c r="U3" s="17" t="s">
        <v>504</v>
      </c>
      <c r="V3" s="17"/>
      <c r="W3" s="17" t="s">
        <v>36</v>
      </c>
      <c r="X3" s="17"/>
      <c r="Y3" s="17" t="s">
        <v>29</v>
      </c>
      <c r="Z3" s="17"/>
      <c r="AA3" s="17" t="s">
        <v>39</v>
      </c>
      <c r="AB3" s="129">
        <f>VLOOKUP(B3,[3]Rekap!$D$9:$K$79,8,FALSE)</f>
        <v>6273000</v>
      </c>
      <c r="AC3" s="17"/>
      <c r="AD3" s="17" t="str">
        <f>VLOOKUP(B3,[4]Rekening!$C$9:$E$79,3,FALSE)</f>
        <v>1080005270229</v>
      </c>
      <c r="AE3" s="17" t="s">
        <v>464</v>
      </c>
      <c r="AF3" s="25" t="s">
        <v>465</v>
      </c>
      <c r="AG3" s="17"/>
      <c r="AH3" s="17"/>
      <c r="AI3" s="17"/>
      <c r="AJ3" s="17"/>
    </row>
    <row r="4" spans="1:36" x14ac:dyDescent="0.25">
      <c r="A4" s="21">
        <f>A3+1</f>
        <v>2</v>
      </c>
      <c r="B4" s="6" t="s">
        <v>63</v>
      </c>
      <c r="C4" s="22"/>
      <c r="D4" s="18" t="s">
        <v>134</v>
      </c>
      <c r="E4" s="17" t="str">
        <f>VLOOKUP(B4,[1]Sheet2!$B$11:$E$94,4,FALSE)</f>
        <v>1471021203830021</v>
      </c>
      <c r="F4" s="17"/>
      <c r="G4" s="23"/>
      <c r="H4" s="17"/>
      <c r="I4" s="24">
        <v>42471</v>
      </c>
      <c r="J4" s="17" t="s">
        <v>21</v>
      </c>
      <c r="K4" s="24">
        <v>30387</v>
      </c>
      <c r="L4" s="25" t="s">
        <v>346</v>
      </c>
      <c r="M4" s="17" t="str">
        <f>VLOOKUP(B4,'[2]Jan-Des23(rumus)'!$G$12:$M$100,7,FALSE)</f>
        <v>Jl. Kayangan Gg. Pantau Block C17 RT 003 / RW 001</v>
      </c>
      <c r="N4" s="17" t="s">
        <v>459</v>
      </c>
      <c r="O4" s="17"/>
      <c r="P4" s="17">
        <v>28784</v>
      </c>
      <c r="Q4" s="17" t="s">
        <v>460</v>
      </c>
      <c r="R4" s="17" t="s">
        <v>461</v>
      </c>
      <c r="S4" s="17" t="str">
        <f>VLOOKUP(D4,'[2]Jan-Des23(rumus)'!$C$12:$H$100,6,FALSE)</f>
        <v>K3</v>
      </c>
      <c r="T4" s="17" t="s">
        <v>463</v>
      </c>
      <c r="U4" s="17" t="s">
        <v>504</v>
      </c>
      <c r="V4" s="17"/>
      <c r="W4" s="17" t="s">
        <v>36</v>
      </c>
      <c r="X4" s="17"/>
      <c r="Y4" s="17" t="s">
        <v>29</v>
      </c>
      <c r="Z4" s="17"/>
      <c r="AA4" s="17" t="s">
        <v>39</v>
      </c>
      <c r="AB4" s="129">
        <f>VLOOKUP(B4,[3]Rekap!$D$9:$K$79,8,FALSE)</f>
        <v>6273000</v>
      </c>
      <c r="AC4" s="17"/>
      <c r="AD4" s="17" t="str">
        <f>VLOOKUP(B4,[4]Rekening!$C$9:$E$79,3,FALSE)</f>
        <v>1080006873823</v>
      </c>
      <c r="AE4" s="17" t="s">
        <v>464</v>
      </c>
      <c r="AF4" s="25" t="s">
        <v>465</v>
      </c>
      <c r="AG4" s="17"/>
      <c r="AH4" s="17"/>
      <c r="AI4" s="17"/>
      <c r="AJ4" s="17"/>
    </row>
    <row r="5" spans="1:36" x14ac:dyDescent="0.25">
      <c r="A5" s="21">
        <f t="shared" ref="A5:A68" si="0">A4+1</f>
        <v>3</v>
      </c>
      <c r="B5" s="6" t="s">
        <v>64</v>
      </c>
      <c r="C5" s="22"/>
      <c r="D5" s="18" t="s">
        <v>135</v>
      </c>
      <c r="E5" s="17" t="str">
        <f>VLOOKUP(B5,[1]Sheet2!$B$11:$E$94,4,FALSE)</f>
        <v>1403090703723719</v>
      </c>
      <c r="F5" s="17"/>
      <c r="G5" s="23"/>
      <c r="H5" s="17"/>
      <c r="I5" s="24">
        <v>42471</v>
      </c>
      <c r="J5" s="17" t="s">
        <v>21</v>
      </c>
      <c r="K5" s="24">
        <v>26365</v>
      </c>
      <c r="L5" s="25" t="s">
        <v>347</v>
      </c>
      <c r="M5" s="17" t="str">
        <f>VLOOKUP(B5,'[2]Jan-Des23(rumus)'!$G$12:$M$100,7,FALSE)</f>
        <v>Jl. BTN Thp II Block C No.05 RT 006/ RW 009 Kel. Balai Makam</v>
      </c>
      <c r="N5" s="17" t="s">
        <v>459</v>
      </c>
      <c r="O5" s="17"/>
      <c r="P5" s="17">
        <v>28784</v>
      </c>
      <c r="Q5" s="17" t="s">
        <v>460</v>
      </c>
      <c r="R5" s="17" t="s">
        <v>461</v>
      </c>
      <c r="S5" s="17" t="str">
        <f>VLOOKUP(D5,'[2]Jan-Des23(rumus)'!$C$12:$H$100,6,FALSE)</f>
        <v>K2</v>
      </c>
      <c r="T5" s="17" t="s">
        <v>463</v>
      </c>
      <c r="U5" s="17" t="s">
        <v>504</v>
      </c>
      <c r="V5" s="17"/>
      <c r="W5" s="17" t="s">
        <v>36</v>
      </c>
      <c r="X5" s="17"/>
      <c r="Y5" s="17" t="s">
        <v>29</v>
      </c>
      <c r="Z5" s="17"/>
      <c r="AA5" s="17" t="s">
        <v>39</v>
      </c>
      <c r="AB5" s="129">
        <f>VLOOKUP(B5,[3]Rekap!$D$9:$K$79,8,FALSE)</f>
        <v>6273000</v>
      </c>
      <c r="AC5" s="17"/>
      <c r="AD5" s="17" t="str">
        <f>VLOOKUP(B5,[4]Rekening!$C$9:$E$79,3,FALSE)</f>
        <v>1080093071661</v>
      </c>
      <c r="AE5" s="17" t="s">
        <v>464</v>
      </c>
      <c r="AF5" s="25" t="s">
        <v>465</v>
      </c>
      <c r="AG5" s="17"/>
      <c r="AH5" s="17"/>
      <c r="AI5" s="17"/>
      <c r="AJ5" s="17"/>
    </row>
    <row r="6" spans="1:36" x14ac:dyDescent="0.25">
      <c r="A6" s="21">
        <f t="shared" si="0"/>
        <v>4</v>
      </c>
      <c r="B6" s="6" t="s">
        <v>65</v>
      </c>
      <c r="C6" s="22"/>
      <c r="D6" s="18" t="s">
        <v>136</v>
      </c>
      <c r="E6" s="17" t="str">
        <f>VLOOKUP(B6,[1]Sheet2!$B$11:$E$94,4,FALSE)</f>
        <v>1306041010670001</v>
      </c>
      <c r="F6" s="17"/>
      <c r="G6" s="23"/>
      <c r="H6" s="17"/>
      <c r="I6" s="24">
        <v>42501</v>
      </c>
      <c r="J6" s="17" t="s">
        <v>21</v>
      </c>
      <c r="K6" s="24">
        <v>24755</v>
      </c>
      <c r="L6" s="25" t="s">
        <v>348</v>
      </c>
      <c r="M6" s="17" t="str">
        <f>VLOOKUP(B6,'[2]Jan-Des23(rumus)'!$G$12:$M$100,7,FALSE)</f>
        <v xml:space="preserve">Jl. Wonosobo Sebanga </v>
      </c>
      <c r="N6" s="17" t="s">
        <v>459</v>
      </c>
      <c r="O6" s="17"/>
      <c r="P6" s="17">
        <v>28784</v>
      </c>
      <c r="Q6" s="17" t="s">
        <v>460</v>
      </c>
      <c r="R6" s="17" t="s">
        <v>461</v>
      </c>
      <c r="S6" s="17" t="str">
        <f>VLOOKUP(D6,'[2]Jan-Des23(rumus)'!$C$12:$H$100,6,FALSE)</f>
        <v>K2</v>
      </c>
      <c r="T6" s="17" t="s">
        <v>463</v>
      </c>
      <c r="U6" s="17" t="s">
        <v>504</v>
      </c>
      <c r="V6" s="17"/>
      <c r="W6" s="17" t="s">
        <v>36</v>
      </c>
      <c r="X6" s="17"/>
      <c r="Y6" s="17" t="s">
        <v>29</v>
      </c>
      <c r="Z6" s="17"/>
      <c r="AA6" s="17" t="s">
        <v>39</v>
      </c>
      <c r="AB6" s="129">
        <f>VLOOKUP(B6,[3]Rekap!$D$9:$K$79,8,FALSE)</f>
        <v>6273000</v>
      </c>
      <c r="AC6" s="17"/>
      <c r="AD6" s="17" t="str">
        <f>VLOOKUP(B6,[4]Rekening!$C$9:$E$79,3,FALSE)</f>
        <v>1720000626665</v>
      </c>
      <c r="AE6" s="17" t="s">
        <v>464</v>
      </c>
      <c r="AF6" s="25" t="s">
        <v>465</v>
      </c>
      <c r="AG6" s="17"/>
      <c r="AH6" s="17"/>
      <c r="AI6" s="17"/>
      <c r="AJ6" s="17"/>
    </row>
    <row r="7" spans="1:36" x14ac:dyDescent="0.25">
      <c r="A7" s="21">
        <f t="shared" si="0"/>
        <v>5</v>
      </c>
      <c r="B7" s="6" t="s">
        <v>66</v>
      </c>
      <c r="C7" s="22"/>
      <c r="D7" s="18" t="s">
        <v>137</v>
      </c>
      <c r="E7" s="17" t="str">
        <f>VLOOKUP(B7,[1]Sheet2!$B$11:$E$94,4,FALSE)</f>
        <v>1403092707800014</v>
      </c>
      <c r="F7" s="17"/>
      <c r="G7" s="23"/>
      <c r="H7" s="17"/>
      <c r="I7" s="24">
        <v>42501</v>
      </c>
      <c r="J7" s="17" t="s">
        <v>21</v>
      </c>
      <c r="K7" s="24">
        <v>29429</v>
      </c>
      <c r="L7" s="25" t="s">
        <v>349</v>
      </c>
      <c r="M7" s="17" t="str">
        <f>VLOOKUP(B7,'[2]Jan-Des23(rumus)'!$G$12:$M$100,7,FALSE)</f>
        <v>Jl. Aman Gg. Teratai No. 76 RT 002 / RW 007 Pematang Pudu</v>
      </c>
      <c r="N7" s="17" t="s">
        <v>459</v>
      </c>
      <c r="O7" s="17"/>
      <c r="P7" s="17">
        <v>28784</v>
      </c>
      <c r="Q7" s="17" t="s">
        <v>460</v>
      </c>
      <c r="R7" s="17" t="s">
        <v>461</v>
      </c>
      <c r="S7" s="17" t="str">
        <f>VLOOKUP(D7,'[2]Jan-Des23(rumus)'!$C$12:$H$100,6,FALSE)</f>
        <v>K3</v>
      </c>
      <c r="T7" s="17" t="s">
        <v>463</v>
      </c>
      <c r="U7" s="17" t="s">
        <v>504</v>
      </c>
      <c r="V7" s="17"/>
      <c r="W7" s="17" t="s">
        <v>36</v>
      </c>
      <c r="X7" s="17"/>
      <c r="Y7" s="17" t="s">
        <v>29</v>
      </c>
      <c r="Z7" s="17"/>
      <c r="AA7" s="17" t="s">
        <v>39</v>
      </c>
      <c r="AB7" s="129">
        <f>VLOOKUP(B7,[3]Rekap!$D$9:$K$79,8,FALSE)</f>
        <v>6273000</v>
      </c>
      <c r="AC7" s="17"/>
      <c r="AD7" s="17" t="str">
        <f>VLOOKUP(B7,[4]Rekening!$C$9:$E$79,3,FALSE)</f>
        <v>1080004930690</v>
      </c>
      <c r="AE7" s="17" t="s">
        <v>464</v>
      </c>
      <c r="AF7" s="25" t="s">
        <v>465</v>
      </c>
      <c r="AG7" s="17"/>
      <c r="AH7" s="17"/>
      <c r="AI7" s="17"/>
      <c r="AJ7" s="17"/>
    </row>
    <row r="8" spans="1:36" x14ac:dyDescent="0.25">
      <c r="A8" s="21">
        <f t="shared" si="0"/>
        <v>6</v>
      </c>
      <c r="B8" s="6" t="s">
        <v>67</v>
      </c>
      <c r="C8" s="22"/>
      <c r="D8" s="18" t="s">
        <v>138</v>
      </c>
      <c r="E8" s="17" t="str">
        <f>VLOOKUP(B8,[1]Sheet2!$B$11:$E$94,4,FALSE)</f>
        <v>1403130711850001</v>
      </c>
      <c r="F8" s="17"/>
      <c r="G8" s="23"/>
      <c r="H8" s="17"/>
      <c r="I8" s="24">
        <v>42471</v>
      </c>
      <c r="J8" s="17" t="s">
        <v>21</v>
      </c>
      <c r="K8" s="24">
        <v>31358</v>
      </c>
      <c r="L8" s="25" t="s">
        <v>350</v>
      </c>
      <c r="M8" s="17" t="str">
        <f>VLOOKUP(B8,'[2]Jan-Des23(rumus)'!$G$12:$M$100,7,FALSE)</f>
        <v>Jl. Sukajadi, Graha Asri II Blok H No. 18 RT 003 / RW 020 Kel. Air Jamban</v>
      </c>
      <c r="N8" s="17" t="s">
        <v>459</v>
      </c>
      <c r="O8" s="17"/>
      <c r="P8" s="17">
        <v>28784</v>
      </c>
      <c r="Q8" s="17" t="s">
        <v>460</v>
      </c>
      <c r="R8" s="17" t="s">
        <v>461</v>
      </c>
      <c r="S8" s="17" t="str">
        <f>VLOOKUP(D8,'[2]Jan-Des23(rumus)'!$C$12:$H$100,6,FALSE)</f>
        <v>K2</v>
      </c>
      <c r="T8" s="17" t="s">
        <v>463</v>
      </c>
      <c r="U8" s="17" t="s">
        <v>504</v>
      </c>
      <c r="V8" s="17"/>
      <c r="W8" s="17" t="s">
        <v>36</v>
      </c>
      <c r="X8" s="17"/>
      <c r="Y8" s="17" t="s">
        <v>29</v>
      </c>
      <c r="Z8" s="17"/>
      <c r="AA8" s="17" t="s">
        <v>39</v>
      </c>
      <c r="AB8" s="129">
        <f>VLOOKUP(B8,[3]Rekap!$D$9:$K$79,8,FALSE)</f>
        <v>6273000</v>
      </c>
      <c r="AC8" s="17"/>
      <c r="AD8" s="17" t="str">
        <f>VLOOKUP(B8,[4]Rekening!$C$9:$E$79,3,FALSE)</f>
        <v>1080006004791</v>
      </c>
      <c r="AE8" s="17" t="s">
        <v>464</v>
      </c>
      <c r="AF8" s="25" t="s">
        <v>465</v>
      </c>
      <c r="AG8" s="17"/>
      <c r="AH8" s="17"/>
      <c r="AI8" s="17"/>
      <c r="AJ8" s="17"/>
    </row>
    <row r="9" spans="1:36" x14ac:dyDescent="0.25">
      <c r="A9" s="21">
        <f t="shared" si="0"/>
        <v>7</v>
      </c>
      <c r="B9" s="6" t="s">
        <v>68</v>
      </c>
      <c r="C9" s="22"/>
      <c r="D9" s="18" t="s">
        <v>139</v>
      </c>
      <c r="E9" s="17" t="str">
        <f>VLOOKUP(B9,[1]Sheet2!$B$11:$E$94,4,FALSE)</f>
        <v>1403091808640005</v>
      </c>
      <c r="F9" s="17"/>
      <c r="G9" s="23"/>
      <c r="H9" s="17"/>
      <c r="I9" s="24">
        <v>42471</v>
      </c>
      <c r="J9" s="17" t="s">
        <v>21</v>
      </c>
      <c r="K9" s="24">
        <v>23607</v>
      </c>
      <c r="L9" s="25" t="s">
        <v>351</v>
      </c>
      <c r="M9" s="17" t="str">
        <f>VLOOKUP(B9,'[2]Jan-Des23(rumus)'!$G$12:$M$100,7,FALSE)</f>
        <v>Jl.Tegal sari Gg.Siaga KM.4 Kulim</v>
      </c>
      <c r="N9" s="17" t="s">
        <v>459</v>
      </c>
      <c r="O9" s="17"/>
      <c r="P9" s="17">
        <v>28784</v>
      </c>
      <c r="Q9" s="17" t="s">
        <v>460</v>
      </c>
      <c r="R9" s="17" t="s">
        <v>461</v>
      </c>
      <c r="S9" s="17" t="str">
        <f>VLOOKUP(D9,'[2]Jan-Des23(rumus)'!$C$12:$H$100,6,FALSE)</f>
        <v>K3</v>
      </c>
      <c r="T9" s="17" t="s">
        <v>463</v>
      </c>
      <c r="U9" s="17" t="s">
        <v>504</v>
      </c>
      <c r="V9" s="17"/>
      <c r="W9" s="17" t="s">
        <v>36</v>
      </c>
      <c r="X9" s="17"/>
      <c r="Y9" s="17" t="s">
        <v>29</v>
      </c>
      <c r="Z9" s="17"/>
      <c r="AA9" s="17" t="s">
        <v>39</v>
      </c>
      <c r="AB9" s="129">
        <f>VLOOKUP(B9,[3]Rekap!$D$9:$K$79,8,FALSE)</f>
        <v>6273000</v>
      </c>
      <c r="AC9" s="17"/>
      <c r="AD9" s="17" t="str">
        <f>VLOOKUP(B9,[4]Rekening!$C$9:$E$79,3,FALSE)</f>
        <v>1080010695683</v>
      </c>
      <c r="AE9" s="17" t="s">
        <v>464</v>
      </c>
      <c r="AF9" s="25" t="s">
        <v>465</v>
      </c>
      <c r="AG9" s="17"/>
      <c r="AH9" s="17"/>
      <c r="AI9" s="17"/>
      <c r="AJ9" s="17"/>
    </row>
    <row r="10" spans="1:36" x14ac:dyDescent="0.25">
      <c r="A10" s="21">
        <f t="shared" si="0"/>
        <v>8</v>
      </c>
      <c r="B10" s="6" t="s">
        <v>69</v>
      </c>
      <c r="C10" s="22"/>
      <c r="D10" s="18" t="s">
        <v>140</v>
      </c>
      <c r="E10" s="17" t="str">
        <f>VLOOKUP(B10,[1]Sheet2!$B$11:$E$94,4,FALSE)</f>
        <v>1403091803851383</v>
      </c>
      <c r="F10" s="17"/>
      <c r="G10" s="23"/>
      <c r="H10" s="17"/>
      <c r="I10" s="24">
        <v>42471</v>
      </c>
      <c r="J10" s="17" t="s">
        <v>21</v>
      </c>
      <c r="K10" s="24">
        <v>26581</v>
      </c>
      <c r="L10" s="25" t="s">
        <v>352</v>
      </c>
      <c r="M10" s="17" t="str">
        <f>VLOOKUP(B10,'[2]Jan-Des23(rumus)'!$G$12:$M$100,7,FALSE)</f>
        <v>Jl. Purnama No 16 Duri Kel. Babussalam</v>
      </c>
      <c r="N10" s="17" t="s">
        <v>459</v>
      </c>
      <c r="O10" s="17"/>
      <c r="P10" s="17">
        <v>28784</v>
      </c>
      <c r="Q10" s="17" t="s">
        <v>460</v>
      </c>
      <c r="R10" s="17" t="s">
        <v>461</v>
      </c>
      <c r="S10" s="17" t="str">
        <f>VLOOKUP(D10,'[2]Jan-Des23(rumus)'!$C$12:$H$100,6,FALSE)</f>
        <v>K2</v>
      </c>
      <c r="T10" s="17" t="s">
        <v>463</v>
      </c>
      <c r="U10" s="17" t="s">
        <v>505</v>
      </c>
      <c r="V10" s="17"/>
      <c r="W10" s="17" t="s">
        <v>36</v>
      </c>
      <c r="X10" s="17"/>
      <c r="Y10" s="17" t="s">
        <v>29</v>
      </c>
      <c r="Z10" s="17"/>
      <c r="AA10" s="17" t="s">
        <v>39</v>
      </c>
      <c r="AB10" s="129">
        <f>VLOOKUP(B10,[3]Rekap!$D$9:$K$79,8,FALSE)</f>
        <v>5803200</v>
      </c>
      <c r="AC10" s="17"/>
      <c r="AD10" s="17" t="str">
        <f>VLOOKUP(B10,[4]Rekening!$C$9:$E$79,3,FALSE)</f>
        <v>1720003932706</v>
      </c>
      <c r="AE10" s="17" t="s">
        <v>464</v>
      </c>
      <c r="AF10" s="25" t="s">
        <v>465</v>
      </c>
      <c r="AG10" s="17"/>
      <c r="AH10" s="17"/>
      <c r="AI10" s="17"/>
      <c r="AJ10" s="17"/>
    </row>
    <row r="11" spans="1:36" x14ac:dyDescent="0.25">
      <c r="A11" s="21">
        <f t="shared" si="0"/>
        <v>9</v>
      </c>
      <c r="B11" s="6" t="s">
        <v>70</v>
      </c>
      <c r="C11" s="22"/>
      <c r="D11" s="18" t="s">
        <v>141</v>
      </c>
      <c r="E11" s="25" t="s">
        <v>206</v>
      </c>
      <c r="F11" s="17"/>
      <c r="G11" s="23"/>
      <c r="H11" s="17"/>
      <c r="I11" s="24">
        <v>42471</v>
      </c>
      <c r="J11" s="17" t="s">
        <v>21</v>
      </c>
      <c r="K11" s="24">
        <v>26581</v>
      </c>
      <c r="L11" s="25" t="s">
        <v>353</v>
      </c>
      <c r="M11" s="17" t="str">
        <f>VLOOKUP(B11,'[2]Jan-Des23(rumus)'!$G$12:$M$100,7,FALSE)</f>
        <v>Jl.K.mahoni No.1 D RT/RW 001/013</v>
      </c>
      <c r="N11" s="17" t="s">
        <v>459</v>
      </c>
      <c r="O11" s="17"/>
      <c r="P11" s="17">
        <v>28784</v>
      </c>
      <c r="Q11" s="17" t="s">
        <v>460</v>
      </c>
      <c r="R11" s="17" t="s">
        <v>461</v>
      </c>
      <c r="S11" s="17" t="str">
        <f>VLOOKUP(D11,'[2]Jan-Des23(rumus)'!$C$12:$H$100,6,FALSE)</f>
        <v>K3</v>
      </c>
      <c r="T11" s="17" t="s">
        <v>463</v>
      </c>
      <c r="U11" s="17" t="s">
        <v>506</v>
      </c>
      <c r="V11" s="17"/>
      <c r="W11" s="17" t="s">
        <v>36</v>
      </c>
      <c r="X11" s="17"/>
      <c r="Y11" s="17" t="s">
        <v>29</v>
      </c>
      <c r="Z11" s="17"/>
      <c r="AA11" s="17" t="s">
        <v>39</v>
      </c>
      <c r="AB11" s="129">
        <f>VLOOKUP(B11,[3]Rekap!$D$9:$K$79,8,FALSE)</f>
        <v>12000000</v>
      </c>
      <c r="AC11" s="17"/>
      <c r="AD11" s="17" t="str">
        <f>VLOOKUP(B11,[4]Rekening!$C$9:$E$79,3,FALSE)</f>
        <v>1080004941515</v>
      </c>
      <c r="AE11" s="17" t="s">
        <v>464</v>
      </c>
      <c r="AF11" s="25" t="s">
        <v>465</v>
      </c>
      <c r="AG11" s="17"/>
      <c r="AH11" s="17"/>
      <c r="AI11" s="17"/>
      <c r="AJ11" s="17"/>
    </row>
    <row r="12" spans="1:36" x14ac:dyDescent="0.25">
      <c r="A12" s="21">
        <f t="shared" si="0"/>
        <v>10</v>
      </c>
      <c r="B12" s="6" t="s">
        <v>71</v>
      </c>
      <c r="C12" s="22"/>
      <c r="D12" s="18" t="s">
        <v>142</v>
      </c>
      <c r="E12" s="25" t="s">
        <v>205</v>
      </c>
      <c r="F12" s="17"/>
      <c r="G12" s="23"/>
      <c r="H12" s="17"/>
      <c r="I12" s="24">
        <v>42282</v>
      </c>
      <c r="J12" s="17" t="s">
        <v>204</v>
      </c>
      <c r="K12" s="24">
        <v>27348</v>
      </c>
      <c r="L12" s="25" t="s">
        <v>354</v>
      </c>
      <c r="M12" s="17" t="str">
        <f>VLOOKUP(B12,'[2]Jan-Des23(rumus)'!$G$12:$M$100,7,FALSE)</f>
        <v>JL. ASRAMA TRIBRATA GANG GIAM 6 NO.91 KEL.PEMATANG PUDU</v>
      </c>
      <c r="N12" s="17" t="s">
        <v>459</v>
      </c>
      <c r="O12" s="17"/>
      <c r="P12" s="17">
        <v>28784</v>
      </c>
      <c r="Q12" s="17" t="s">
        <v>460</v>
      </c>
      <c r="R12" s="17" t="s">
        <v>461</v>
      </c>
      <c r="S12" s="17" t="str">
        <f>VLOOKUP(D12,'[2]Jan-Des23(rumus)'!$C$12:$H$100,6,FALSE)</f>
        <v>TK0</v>
      </c>
      <c r="T12" s="17" t="s">
        <v>463</v>
      </c>
      <c r="U12" s="17" t="s">
        <v>507</v>
      </c>
      <c r="V12" s="17"/>
      <c r="W12" s="17" t="s">
        <v>36</v>
      </c>
      <c r="X12" s="17"/>
      <c r="Y12" s="17" t="s">
        <v>29</v>
      </c>
      <c r="Z12" s="17"/>
      <c r="AA12" s="17" t="s">
        <v>39</v>
      </c>
      <c r="AB12" s="129">
        <f>VLOOKUP(B12,[3]Rekap!$D$9:$K$79,8,FALSE)</f>
        <v>7200000</v>
      </c>
      <c r="AC12" s="17"/>
      <c r="AD12" s="17" t="str">
        <f>VLOOKUP(B12,[4]Rekening!$C$9:$E$79,3,FALSE)</f>
        <v>1720000108516</v>
      </c>
      <c r="AE12" s="17" t="s">
        <v>464</v>
      </c>
      <c r="AF12" s="25" t="s">
        <v>465</v>
      </c>
      <c r="AG12" s="17"/>
      <c r="AH12" s="17"/>
      <c r="AI12" s="17"/>
      <c r="AJ12" s="17"/>
    </row>
    <row r="13" spans="1:36" x14ac:dyDescent="0.25">
      <c r="A13" s="21">
        <f t="shared" si="0"/>
        <v>11</v>
      </c>
      <c r="B13" s="6" t="s">
        <v>72</v>
      </c>
      <c r="C13" s="22"/>
      <c r="D13" s="18" t="s">
        <v>143</v>
      </c>
      <c r="E13" s="25" t="s">
        <v>207</v>
      </c>
      <c r="F13" s="17"/>
      <c r="G13" s="23"/>
      <c r="H13" s="17"/>
      <c r="I13" s="24">
        <v>42282</v>
      </c>
      <c r="J13" s="17" t="s">
        <v>21</v>
      </c>
      <c r="K13" s="24">
        <v>25993</v>
      </c>
      <c r="L13" s="25" t="s">
        <v>355</v>
      </c>
      <c r="M13" s="17" t="str">
        <f>VLOOKUP(B13,'[2]Jan-Des23(rumus)'!$G$12:$M$100,7,FALSE)</f>
        <v>JLN. ABDUL RAHMAN NO. 46 GG. MATOA 2 RT/RW 03/08 - DURI</v>
      </c>
      <c r="N13" s="17" t="s">
        <v>459</v>
      </c>
      <c r="O13" s="17"/>
      <c r="P13" s="17">
        <v>28784</v>
      </c>
      <c r="Q13" s="17" t="s">
        <v>460</v>
      </c>
      <c r="R13" s="17" t="s">
        <v>461</v>
      </c>
      <c r="S13" s="17" t="str">
        <f>VLOOKUP(D13,'[2]Jan-Des23(rumus)'!$C$12:$H$100,6,FALSE)</f>
        <v>K3</v>
      </c>
      <c r="T13" s="17" t="s">
        <v>463</v>
      </c>
      <c r="U13" s="17" t="s">
        <v>508</v>
      </c>
      <c r="V13" s="17"/>
      <c r="W13" s="17" t="s">
        <v>36</v>
      </c>
      <c r="X13" s="17"/>
      <c r="Y13" s="17" t="s">
        <v>29</v>
      </c>
      <c r="Z13" s="17"/>
      <c r="AA13" s="17" t="s">
        <v>39</v>
      </c>
      <c r="AB13" s="129">
        <f>VLOOKUP(B13,[3]Rekap!$D$9:$K$79,8,FALSE)</f>
        <v>7110000</v>
      </c>
      <c r="AC13" s="17"/>
      <c r="AD13" s="17" t="str">
        <f>VLOOKUP(B13,[4]Rekening!$C$9:$E$79,3,FALSE)</f>
        <v>1080010396977</v>
      </c>
      <c r="AE13" s="17" t="s">
        <v>464</v>
      </c>
      <c r="AF13" s="25" t="s">
        <v>465</v>
      </c>
      <c r="AG13" s="17"/>
      <c r="AH13" s="17"/>
      <c r="AI13" s="17"/>
      <c r="AJ13" s="17"/>
    </row>
    <row r="14" spans="1:36" x14ac:dyDescent="0.25">
      <c r="A14" s="21">
        <f t="shared" si="0"/>
        <v>12</v>
      </c>
      <c r="B14" s="6" t="s">
        <v>73</v>
      </c>
      <c r="C14" s="22"/>
      <c r="D14" s="18" t="s">
        <v>144</v>
      </c>
      <c r="E14" s="25" t="s">
        <v>208</v>
      </c>
      <c r="F14" s="17"/>
      <c r="G14" s="23"/>
      <c r="H14" s="17"/>
      <c r="I14" s="24">
        <v>42282</v>
      </c>
      <c r="J14" s="17" t="s">
        <v>21</v>
      </c>
      <c r="K14" s="24">
        <v>27461</v>
      </c>
      <c r="L14" s="25" t="s">
        <v>356</v>
      </c>
      <c r="M14" s="17" t="str">
        <f>VLOOKUP(B14,'[2]Jan-Des23(rumus)'!$G$12:$M$100,7,FALSE)</f>
        <v>JLN. TERATAI NO. 03 - DURI</v>
      </c>
      <c r="N14" s="17" t="s">
        <v>459</v>
      </c>
      <c r="O14" s="17"/>
      <c r="P14" s="17">
        <v>28784</v>
      </c>
      <c r="Q14" s="17" t="s">
        <v>460</v>
      </c>
      <c r="R14" s="17" t="s">
        <v>461</v>
      </c>
      <c r="S14" s="17" t="str">
        <f>VLOOKUP(D14,'[2]Jan-Des23(rumus)'!$C$12:$H$100,6,FALSE)</f>
        <v>K3</v>
      </c>
      <c r="T14" s="17" t="s">
        <v>463</v>
      </c>
      <c r="U14" s="17" t="s">
        <v>509</v>
      </c>
      <c r="V14" s="17"/>
      <c r="W14" s="17" t="s">
        <v>36</v>
      </c>
      <c r="X14" s="17"/>
      <c r="Y14" s="17" t="s">
        <v>29</v>
      </c>
      <c r="Z14" s="17"/>
      <c r="AA14" s="17" t="s">
        <v>39</v>
      </c>
      <c r="AB14" s="129">
        <f>VLOOKUP(B14,[3]Rekap!$D$9:$K$79,8,FALSE)</f>
        <v>6650000</v>
      </c>
      <c r="AC14" s="17"/>
      <c r="AD14" s="17" t="str">
        <f>VLOOKUP(B14,[4]Rekening!$C$9:$E$79,3,FALSE)</f>
        <v>1720004242063</v>
      </c>
      <c r="AE14" s="17" t="s">
        <v>464</v>
      </c>
      <c r="AF14" s="25" t="s">
        <v>465</v>
      </c>
      <c r="AG14" s="17"/>
      <c r="AH14" s="17"/>
      <c r="AI14" s="17"/>
      <c r="AJ14" s="17"/>
    </row>
    <row r="15" spans="1:36" x14ac:dyDescent="0.25">
      <c r="A15" s="21">
        <f t="shared" si="0"/>
        <v>13</v>
      </c>
      <c r="B15" s="6" t="s">
        <v>74</v>
      </c>
      <c r="C15" s="22"/>
      <c r="D15" s="18" t="s">
        <v>145</v>
      </c>
      <c r="E15" s="25" t="s">
        <v>209</v>
      </c>
      <c r="F15" s="17"/>
      <c r="G15" s="23"/>
      <c r="H15" s="17"/>
      <c r="I15" s="24">
        <v>42471</v>
      </c>
      <c r="J15" s="17" t="s">
        <v>21</v>
      </c>
      <c r="K15" s="24">
        <v>24288</v>
      </c>
      <c r="L15" s="25" t="s">
        <v>357</v>
      </c>
      <c r="M15" s="17" t="str">
        <f>VLOOKUP(B15,'[2]Jan-Des23(rumus)'!$G$12:$M$100,7,FALSE)</f>
        <v>Jl.Gajah Mada Gang. Istiqlal No.17 C Kel.Talang mandi</v>
      </c>
      <c r="N15" s="17" t="s">
        <v>459</v>
      </c>
      <c r="O15" s="17"/>
      <c r="P15" s="17">
        <v>28784</v>
      </c>
      <c r="Q15" s="17" t="s">
        <v>460</v>
      </c>
      <c r="R15" s="17" t="s">
        <v>461</v>
      </c>
      <c r="S15" s="17" t="str">
        <f>VLOOKUP(D15,'[2]Jan-Des23(rumus)'!$C$12:$H$100,6,FALSE)</f>
        <v>K3</v>
      </c>
      <c r="T15" s="17" t="s">
        <v>463</v>
      </c>
      <c r="U15" s="17" t="s">
        <v>510</v>
      </c>
      <c r="V15" s="17"/>
      <c r="W15" s="17" t="s">
        <v>36</v>
      </c>
      <c r="X15" s="17"/>
      <c r="Y15" s="17" t="s">
        <v>29</v>
      </c>
      <c r="Z15" s="17"/>
      <c r="AA15" s="17" t="s">
        <v>39</v>
      </c>
      <c r="AB15" s="129">
        <f>VLOOKUP(B15,[3]Rekap!$D$9:$K$79,8,FALSE)</f>
        <v>7570000</v>
      </c>
      <c r="AC15" s="17"/>
      <c r="AD15" s="17" t="str">
        <f>VLOOKUP(B15,[4]Rekening!$C$9:$E$79,3,FALSE)</f>
        <v>1080001339242</v>
      </c>
      <c r="AE15" s="17" t="s">
        <v>464</v>
      </c>
      <c r="AF15" s="25" t="s">
        <v>465</v>
      </c>
      <c r="AG15" s="17"/>
      <c r="AH15" s="17"/>
      <c r="AI15" s="17"/>
      <c r="AJ15" s="17"/>
    </row>
    <row r="16" spans="1:36" x14ac:dyDescent="0.25">
      <c r="A16" s="21">
        <f t="shared" si="0"/>
        <v>14</v>
      </c>
      <c r="B16" s="6" t="s">
        <v>75</v>
      </c>
      <c r="C16" s="22"/>
      <c r="D16" s="18" t="s">
        <v>146</v>
      </c>
      <c r="E16" s="25" t="s">
        <v>210</v>
      </c>
      <c r="F16" s="17"/>
      <c r="G16" s="23"/>
      <c r="H16" s="17"/>
      <c r="I16" s="24">
        <v>42471</v>
      </c>
      <c r="J16" s="17" t="s">
        <v>21</v>
      </c>
      <c r="K16" s="24">
        <v>32576</v>
      </c>
      <c r="L16" s="25" t="s">
        <v>358</v>
      </c>
      <c r="M16" s="17" t="str">
        <f>VLOOKUP(B16,'[2]Jan-Des23(rumus)'!$G$12:$M$100,7,FALSE)</f>
        <v>Jl. Cipta Karya Panam Permata Residence – Pekanbaru Kel. Sidomulyo Barat</v>
      </c>
      <c r="N16" s="17" t="s">
        <v>459</v>
      </c>
      <c r="O16" s="17"/>
      <c r="P16" s="17">
        <v>28784</v>
      </c>
      <c r="Q16" s="17" t="s">
        <v>460</v>
      </c>
      <c r="R16" s="17" t="s">
        <v>461</v>
      </c>
      <c r="S16" s="17" t="str">
        <f>VLOOKUP(D16,'[2]Jan-Des23(rumus)'!$C$12:$H$100,6,FALSE)</f>
        <v>K2</v>
      </c>
      <c r="T16" s="17" t="s">
        <v>463</v>
      </c>
      <c r="U16" s="17" t="s">
        <v>511</v>
      </c>
      <c r="V16" s="17"/>
      <c r="W16" s="17" t="s">
        <v>36</v>
      </c>
      <c r="X16" s="17"/>
      <c r="Y16" s="17" t="s">
        <v>29</v>
      </c>
      <c r="Z16" s="17"/>
      <c r="AA16" s="17" t="s">
        <v>39</v>
      </c>
      <c r="AB16" s="129">
        <f>VLOOKUP(B16,[3]Rekap!$D$9:$K$79,8,FALSE)</f>
        <v>3621941.44</v>
      </c>
      <c r="AC16" s="17"/>
      <c r="AD16" s="17" t="str">
        <f>VLOOKUP(B16,[4]Rekening!$C$9:$E$79,3,FALSE)</f>
        <v>1720000620122</v>
      </c>
      <c r="AE16" s="17" t="s">
        <v>464</v>
      </c>
      <c r="AF16" s="25" t="s">
        <v>465</v>
      </c>
      <c r="AG16" s="17"/>
      <c r="AH16" s="17"/>
      <c r="AI16" s="17"/>
      <c r="AJ16" s="17"/>
    </row>
    <row r="17" spans="1:36" x14ac:dyDescent="0.25">
      <c r="A17" s="21">
        <f t="shared" si="0"/>
        <v>15</v>
      </c>
      <c r="B17" s="6" t="s">
        <v>76</v>
      </c>
      <c r="C17" s="22"/>
      <c r="D17" s="18" t="s">
        <v>147</v>
      </c>
      <c r="E17" s="17" t="str">
        <f>VLOOKUP(B17,[1]Sheet2!$B$11:$E$94,4,FALSE)</f>
        <v>1403091207870009</v>
      </c>
      <c r="F17" s="17"/>
      <c r="G17" s="23"/>
      <c r="H17" s="17"/>
      <c r="I17" s="24">
        <v>42471</v>
      </c>
      <c r="J17" s="17" t="s">
        <v>21</v>
      </c>
      <c r="K17" s="24">
        <v>31970</v>
      </c>
      <c r="L17" s="25" t="s">
        <v>359</v>
      </c>
      <c r="M17" s="17" t="str">
        <f>VLOOKUP(B17,'[2]Jan-Des23(rumus)'!$G$12:$M$100,7,FALSE)</f>
        <v>Jl. K. Mahoni No. 1D Kel. Pematang Pudu</v>
      </c>
      <c r="N17" s="17" t="s">
        <v>459</v>
      </c>
      <c r="O17" s="17"/>
      <c r="P17" s="17">
        <v>28784</v>
      </c>
      <c r="Q17" s="17" t="s">
        <v>460</v>
      </c>
      <c r="R17" s="17" t="s">
        <v>461</v>
      </c>
      <c r="S17" s="17" t="str">
        <f>VLOOKUP(D17,'[2]Jan-Des23(rumus)'!$C$12:$H$100,6,FALSE)</f>
        <v>K2</v>
      </c>
      <c r="T17" s="17" t="s">
        <v>463</v>
      </c>
      <c r="U17" s="17" t="s">
        <v>511</v>
      </c>
      <c r="V17" s="17"/>
      <c r="W17" s="17" t="s">
        <v>36</v>
      </c>
      <c r="X17" s="17"/>
      <c r="Y17" s="17" t="s">
        <v>29</v>
      </c>
      <c r="Z17" s="17"/>
      <c r="AA17" s="17" t="s">
        <v>39</v>
      </c>
      <c r="AB17" s="129">
        <f>VLOOKUP(B17,[3]Rekap!$D$9:$K$79,8,FALSE)</f>
        <v>3621941.44</v>
      </c>
      <c r="AC17" s="17"/>
      <c r="AD17" s="17" t="str">
        <f>VLOOKUP(B17,[4]Rekening!$C$9:$E$79,3,FALSE)</f>
        <v>1080006769286</v>
      </c>
      <c r="AE17" s="17" t="s">
        <v>464</v>
      </c>
      <c r="AF17" s="25" t="s">
        <v>465</v>
      </c>
      <c r="AG17" s="17"/>
      <c r="AH17" s="17"/>
      <c r="AI17" s="17"/>
      <c r="AJ17" s="17"/>
    </row>
    <row r="18" spans="1:36" x14ac:dyDescent="0.25">
      <c r="A18" s="21">
        <f t="shared" si="0"/>
        <v>16</v>
      </c>
      <c r="B18" s="6" t="s">
        <v>77</v>
      </c>
      <c r="C18" s="22"/>
      <c r="D18" s="18" t="s">
        <v>148</v>
      </c>
      <c r="E18" s="17" t="str">
        <f>VLOOKUP(B18,[1]Sheet2!$B$11:$E$94,4,FALSE)</f>
        <v>3209302104890001</v>
      </c>
      <c r="F18" s="17"/>
      <c r="G18" s="23"/>
      <c r="H18" s="17"/>
      <c r="I18" s="24">
        <v>42471</v>
      </c>
      <c r="J18" s="17" t="s">
        <v>21</v>
      </c>
      <c r="K18" s="24">
        <v>32608</v>
      </c>
      <c r="L18" s="25" t="s">
        <v>360</v>
      </c>
      <c r="M18" s="17" t="str">
        <f>VLOOKUP(B18,'[2]Jan-Des23(rumus)'!$G$12:$M$100,7,FALSE)</f>
        <v>Jl. Mawar Gg Aster No 10 RT 02 / RW 09 Kel. Balik Alam</v>
      </c>
      <c r="N18" s="17" t="s">
        <v>459</v>
      </c>
      <c r="O18" s="17"/>
      <c r="P18" s="17">
        <v>28784</v>
      </c>
      <c r="Q18" s="17" t="s">
        <v>460</v>
      </c>
      <c r="R18" s="17" t="s">
        <v>461</v>
      </c>
      <c r="S18" s="17" t="str">
        <f>VLOOKUP(D18,'[2]Jan-Des23(rumus)'!$C$12:$H$100,6,FALSE)</f>
        <v>K2</v>
      </c>
      <c r="T18" s="17" t="s">
        <v>463</v>
      </c>
      <c r="U18" s="17" t="s">
        <v>512</v>
      </c>
      <c r="V18" s="17"/>
      <c r="W18" s="17" t="s">
        <v>36</v>
      </c>
      <c r="X18" s="17"/>
      <c r="Y18" s="17" t="s">
        <v>29</v>
      </c>
      <c r="Z18" s="17"/>
      <c r="AA18" s="17" t="s">
        <v>39</v>
      </c>
      <c r="AB18" s="129">
        <f>VLOOKUP(B18,[3]Rekap!$D$9:$K$79,8,FALSE)</f>
        <v>3599029</v>
      </c>
      <c r="AC18" s="17"/>
      <c r="AD18" s="17" t="str">
        <f>VLOOKUP(B18,[4]Rekening!$C$9:$E$79,3,FALSE)</f>
        <v>1720000423410</v>
      </c>
      <c r="AE18" s="17" t="s">
        <v>464</v>
      </c>
      <c r="AF18" s="25" t="s">
        <v>465</v>
      </c>
      <c r="AG18" s="17"/>
      <c r="AH18" s="17"/>
      <c r="AI18" s="17"/>
      <c r="AJ18" s="17"/>
    </row>
    <row r="19" spans="1:36" x14ac:dyDescent="0.25">
      <c r="A19" s="21">
        <f t="shared" si="0"/>
        <v>17</v>
      </c>
      <c r="B19" s="6" t="s">
        <v>78</v>
      </c>
      <c r="C19" s="22"/>
      <c r="D19" s="18" t="s">
        <v>149</v>
      </c>
      <c r="E19" s="17" t="str">
        <f>VLOOKUP(B19,[1]Sheet2!$B$11:$E$94,4,FALSE)</f>
        <v>37471011901900001</v>
      </c>
      <c r="F19" s="17"/>
      <c r="G19" s="23"/>
      <c r="H19" s="17"/>
      <c r="I19" s="24">
        <v>42471</v>
      </c>
      <c r="J19" s="17" t="s">
        <v>21</v>
      </c>
      <c r="K19" s="24">
        <v>32892</v>
      </c>
      <c r="L19" s="25" t="s">
        <v>361</v>
      </c>
      <c r="M19" s="17" t="str">
        <f>VLOOKUP(B19,'[2]Jan-Des23(rumus)'!$G$12:$M$100,7,FALSE)</f>
        <v>Jl. Obor III Gg. Kanari 1 No 29 RT 02 / RW 05</v>
      </c>
      <c r="N19" s="17" t="s">
        <v>459</v>
      </c>
      <c r="O19" s="17"/>
      <c r="P19" s="17">
        <v>28784</v>
      </c>
      <c r="Q19" s="17" t="s">
        <v>460</v>
      </c>
      <c r="R19" s="17" t="s">
        <v>32</v>
      </c>
      <c r="S19" s="17" t="str">
        <f>VLOOKUP(D19,'[2]Jan-Des23(rumus)'!$C$12:$H$100,6,FALSE)</f>
        <v>TK0</v>
      </c>
      <c r="T19" s="17" t="s">
        <v>463</v>
      </c>
      <c r="U19" s="17" t="s">
        <v>511</v>
      </c>
      <c r="V19" s="17"/>
      <c r="W19" s="17" t="s">
        <v>36</v>
      </c>
      <c r="X19" s="17"/>
      <c r="Y19" s="17" t="s">
        <v>29</v>
      </c>
      <c r="Z19" s="17"/>
      <c r="AA19" s="17" t="s">
        <v>39</v>
      </c>
      <c r="AB19" s="129">
        <f>VLOOKUP(B19,[3]Rekap!$D$9:$K$79,8,FALSE)</f>
        <v>3621941.44</v>
      </c>
      <c r="AC19" s="17"/>
      <c r="AD19" s="17" t="str">
        <f>VLOOKUP(B19,[4]Rekening!$C$9:$E$79,3,FALSE)</f>
        <v>1720000609711</v>
      </c>
      <c r="AE19" s="17" t="s">
        <v>464</v>
      </c>
      <c r="AF19" s="25" t="s">
        <v>465</v>
      </c>
      <c r="AG19" s="17"/>
      <c r="AH19" s="17"/>
      <c r="AI19" s="17"/>
      <c r="AJ19" s="17"/>
    </row>
    <row r="20" spans="1:36" x14ac:dyDescent="0.25">
      <c r="A20" s="21">
        <f t="shared" si="0"/>
        <v>18</v>
      </c>
      <c r="B20" s="6" t="s">
        <v>79</v>
      </c>
      <c r="C20" s="22"/>
      <c r="D20" s="18" t="s">
        <v>150</v>
      </c>
      <c r="E20" s="17" t="str">
        <f>VLOOKUP(B20,[1]Sheet2!$B$11:$E$94,4,FALSE)</f>
        <v>1403091211760004</v>
      </c>
      <c r="F20" s="17"/>
      <c r="G20" s="23"/>
      <c r="H20" s="17"/>
      <c r="I20" s="24">
        <v>42471</v>
      </c>
      <c r="J20" s="17" t="s">
        <v>21</v>
      </c>
      <c r="K20" s="24">
        <v>28076</v>
      </c>
      <c r="L20" s="25" t="s">
        <v>362</v>
      </c>
      <c r="M20" s="17" t="str">
        <f>VLOOKUP(B20,'[2]Jan-Des23(rumus)'!$G$12:$M$100,7,FALSE)</f>
        <v>Jl. Jendral Sudirman Gg. Pelangi RT 02/ RW 03 Kel. Gajah Sakti</v>
      </c>
      <c r="N20" s="17" t="s">
        <v>459</v>
      </c>
      <c r="O20" s="17"/>
      <c r="P20" s="17">
        <v>28784</v>
      </c>
      <c r="Q20" s="17" t="s">
        <v>460</v>
      </c>
      <c r="R20" s="17" t="s">
        <v>461</v>
      </c>
      <c r="S20" s="17" t="str">
        <f>VLOOKUP(D20,'[2]Jan-Des23(rumus)'!$C$12:$H$100,6,FALSE)</f>
        <v>K3</v>
      </c>
      <c r="T20" s="17" t="s">
        <v>463</v>
      </c>
      <c r="U20" s="17" t="s">
        <v>513</v>
      </c>
      <c r="V20" s="17"/>
      <c r="W20" s="17" t="s">
        <v>36</v>
      </c>
      <c r="X20" s="17"/>
      <c r="Y20" s="17" t="s">
        <v>29</v>
      </c>
      <c r="Z20" s="17"/>
      <c r="AA20" s="17" t="s">
        <v>39</v>
      </c>
      <c r="AB20" s="129">
        <f>VLOOKUP(B20,[3]Rekap!$D$9:$K$79,8,FALSE)</f>
        <v>3632521.6</v>
      </c>
      <c r="AC20" s="17"/>
      <c r="AD20" s="17" t="str">
        <f>VLOOKUP(B20,[4]Rekening!$C$9:$E$79,3,FALSE)</f>
        <v>1720000539199</v>
      </c>
      <c r="AE20" s="17" t="s">
        <v>464</v>
      </c>
      <c r="AF20" s="25" t="s">
        <v>465</v>
      </c>
      <c r="AG20" s="17"/>
      <c r="AH20" s="17"/>
      <c r="AI20" s="17"/>
      <c r="AJ20" s="17"/>
    </row>
    <row r="21" spans="1:36" x14ac:dyDescent="0.25">
      <c r="A21" s="21">
        <f t="shared" si="0"/>
        <v>19</v>
      </c>
      <c r="B21" s="6" t="s">
        <v>80</v>
      </c>
      <c r="C21" s="22"/>
      <c r="D21" s="18" t="s">
        <v>151</v>
      </c>
      <c r="E21" s="26" t="s">
        <v>211</v>
      </c>
      <c r="F21" s="17"/>
      <c r="G21" s="23"/>
      <c r="H21" s="17"/>
      <c r="I21" s="24">
        <v>42471</v>
      </c>
      <c r="J21" s="17" t="s">
        <v>21</v>
      </c>
      <c r="K21" s="24">
        <v>26769</v>
      </c>
      <c r="L21" s="25" t="s">
        <v>363</v>
      </c>
      <c r="M21" s="17" t="str">
        <f>VLOOKUP(B21,'[2]Jan-Des23(rumus)'!$G$12:$M$100,7,FALSE)</f>
        <v>Jl. Siak  Gg. Wira RT 04/ RW 05 Kel. Balai Makam</v>
      </c>
      <c r="N21" s="17" t="s">
        <v>459</v>
      </c>
      <c r="O21" s="17"/>
      <c r="P21" s="17">
        <v>28784</v>
      </c>
      <c r="Q21" s="17" t="s">
        <v>460</v>
      </c>
      <c r="R21" s="17" t="s">
        <v>461</v>
      </c>
      <c r="S21" s="17" t="str">
        <f>VLOOKUP(D21,'[2]Jan-Des23(rumus)'!$C$12:$H$100,6,FALSE)</f>
        <v>K1</v>
      </c>
      <c r="T21" s="17" t="s">
        <v>463</v>
      </c>
      <c r="U21" s="17" t="s">
        <v>514</v>
      </c>
      <c r="V21" s="17"/>
      <c r="W21" s="17" t="s">
        <v>36</v>
      </c>
      <c r="X21" s="17"/>
      <c r="Y21" s="17" t="s">
        <v>29</v>
      </c>
      <c r="Z21" s="17"/>
      <c r="AA21" s="17" t="s">
        <v>39</v>
      </c>
      <c r="AB21" s="129">
        <f>VLOOKUP(B21,[3]Rekap!$D$9:$K$79,8,FALSE)</f>
        <v>3654800.5</v>
      </c>
      <c r="AC21" s="17"/>
      <c r="AD21" s="17" t="str">
        <f>VLOOKUP(B21,[4]Rekening!$C$9:$E$79,3,FALSE)</f>
        <v>1720000148819</v>
      </c>
      <c r="AE21" s="17" t="s">
        <v>464</v>
      </c>
      <c r="AF21" s="25" t="s">
        <v>465</v>
      </c>
      <c r="AG21" s="17"/>
      <c r="AH21" s="17"/>
      <c r="AI21" s="17"/>
      <c r="AJ21" s="17"/>
    </row>
    <row r="22" spans="1:36" x14ac:dyDescent="0.25">
      <c r="A22" s="21">
        <f t="shared" si="0"/>
        <v>20</v>
      </c>
      <c r="B22" s="6" t="s">
        <v>81</v>
      </c>
      <c r="C22" s="22"/>
      <c r="D22" s="18" t="s">
        <v>152</v>
      </c>
      <c r="E22" s="17" t="str">
        <f>VLOOKUP(B22,[1]Sheet2!$B$11:$E$94,4,FALSE)</f>
        <v>1403092804800001</v>
      </c>
      <c r="F22" s="17"/>
      <c r="G22" s="23"/>
      <c r="H22" s="17"/>
      <c r="I22" s="24">
        <v>42471</v>
      </c>
      <c r="J22" s="17" t="s">
        <v>21</v>
      </c>
      <c r="K22" s="24">
        <v>29339</v>
      </c>
      <c r="L22" s="25" t="s">
        <v>364</v>
      </c>
      <c r="M22" s="17" t="str">
        <f>VLOOKUP(B22,'[2]Jan-Des23(rumus)'!$G$12:$M$100,7,FALSE)</f>
        <v>Jl. Cendrawasih  RT 001/ RW 006 Kel. Babussalam</v>
      </c>
      <c r="N22" s="17" t="s">
        <v>459</v>
      </c>
      <c r="O22" s="17"/>
      <c r="P22" s="17">
        <v>28784</v>
      </c>
      <c r="Q22" s="17" t="s">
        <v>460</v>
      </c>
      <c r="R22" s="17" t="s">
        <v>461</v>
      </c>
      <c r="S22" s="17" t="str">
        <f>VLOOKUP(D22,'[2]Jan-Des23(rumus)'!$C$12:$H$100,6,FALSE)</f>
        <v>K3</v>
      </c>
      <c r="T22" s="17" t="s">
        <v>463</v>
      </c>
      <c r="U22" s="17" t="s">
        <v>515</v>
      </c>
      <c r="V22" s="17"/>
      <c r="W22" s="17" t="s">
        <v>36</v>
      </c>
      <c r="X22" s="17"/>
      <c r="Y22" s="17" t="s">
        <v>29</v>
      </c>
      <c r="Z22" s="17"/>
      <c r="AA22" s="17" t="s">
        <v>39</v>
      </c>
      <c r="AB22" s="129">
        <f>VLOOKUP(B22,[3]Rekap!$D$9:$K$79,8,FALSE)</f>
        <v>3599029</v>
      </c>
      <c r="AC22" s="17"/>
      <c r="AD22" s="17" t="str">
        <f>VLOOKUP(B22,[4]Rekening!$C$9:$E$79,3,FALSE)</f>
        <v>1720000609927</v>
      </c>
      <c r="AE22" s="17" t="s">
        <v>464</v>
      </c>
      <c r="AF22" s="25" t="s">
        <v>465</v>
      </c>
      <c r="AG22" s="17"/>
      <c r="AH22" s="17"/>
      <c r="AI22" s="17"/>
      <c r="AJ22" s="17"/>
    </row>
    <row r="23" spans="1:36" x14ac:dyDescent="0.25">
      <c r="A23" s="21">
        <f t="shared" si="0"/>
        <v>21</v>
      </c>
      <c r="B23" s="6" t="s">
        <v>82</v>
      </c>
      <c r="C23" s="22"/>
      <c r="D23" s="18" t="s">
        <v>153</v>
      </c>
      <c r="E23" s="17" t="str">
        <f>VLOOKUP(B23,[1]Sheet2!$B$11:$E$94,4,FALSE)</f>
        <v>1403091102776272</v>
      </c>
      <c r="F23" s="17"/>
      <c r="G23" s="23"/>
      <c r="H23" s="17"/>
      <c r="I23" s="24">
        <v>42471</v>
      </c>
      <c r="J23" s="17" t="s">
        <v>21</v>
      </c>
      <c r="K23" s="24">
        <v>28167</v>
      </c>
      <c r="L23" s="25" t="s">
        <v>365</v>
      </c>
      <c r="M23" s="17" t="str">
        <f>VLOOKUP(B23,'[2]Jan-Des23(rumus)'!$G$12:$M$100,7,FALSE)</f>
        <v>Jl. Jendral Sudirman No.234 RT 001 / RW 006 Kel. Gajah Sakti</v>
      </c>
      <c r="N23" s="17" t="s">
        <v>459</v>
      </c>
      <c r="O23" s="17"/>
      <c r="P23" s="17">
        <v>28784</v>
      </c>
      <c r="Q23" s="17" t="s">
        <v>460</v>
      </c>
      <c r="R23" s="17" t="s">
        <v>461</v>
      </c>
      <c r="S23" s="17" t="str">
        <f>VLOOKUP(D23,'[2]Jan-Des23(rumus)'!$C$12:$H$100,6,FALSE)</f>
        <v>K0</v>
      </c>
      <c r="T23" s="17" t="s">
        <v>463</v>
      </c>
      <c r="U23" s="17" t="s">
        <v>516</v>
      </c>
      <c r="V23" s="17"/>
      <c r="W23" s="17" t="s">
        <v>36</v>
      </c>
      <c r="X23" s="17"/>
      <c r="Y23" s="17" t="s">
        <v>29</v>
      </c>
      <c r="Z23" s="17"/>
      <c r="AA23" s="17" t="s">
        <v>39</v>
      </c>
      <c r="AB23" s="129">
        <f>VLOOKUP(B23,[3]Rekap!$D$9:$K$79,8,FALSE)</f>
        <v>3654800.5</v>
      </c>
      <c r="AC23" s="17"/>
      <c r="AD23" s="17" t="str">
        <f>VLOOKUP(B23,[4]Rekening!$C$9:$E$79,3,FALSE)</f>
        <v>1720000609471</v>
      </c>
      <c r="AE23" s="17" t="s">
        <v>464</v>
      </c>
      <c r="AF23" s="25" t="s">
        <v>465</v>
      </c>
      <c r="AG23" s="17"/>
      <c r="AH23" s="17"/>
      <c r="AI23" s="17"/>
      <c r="AJ23" s="17"/>
    </row>
    <row r="24" spans="1:36" x14ac:dyDescent="0.25">
      <c r="A24" s="21">
        <f t="shared" si="0"/>
        <v>22</v>
      </c>
      <c r="B24" s="6" t="s">
        <v>83</v>
      </c>
      <c r="C24" s="22"/>
      <c r="D24" s="18" t="s">
        <v>154</v>
      </c>
      <c r="E24" s="25" t="s">
        <v>212</v>
      </c>
      <c r="F24" s="17"/>
      <c r="G24" s="23"/>
      <c r="H24" s="17"/>
      <c r="I24" s="24">
        <v>42471</v>
      </c>
      <c r="J24" s="17" t="s">
        <v>21</v>
      </c>
      <c r="K24" s="24">
        <v>29012</v>
      </c>
      <c r="L24" s="25" t="s">
        <v>366</v>
      </c>
      <c r="M24" s="17" t="str">
        <f>VLOOKUP(B24,'[2]Jan-Des23(rumus)'!$G$12:$M$100,7,FALSE)</f>
        <v>Jl. Gaya Baru BTN Block E.5 RT 001 / RW 005 Kel. Duri Timur</v>
      </c>
      <c r="N24" s="17" t="s">
        <v>459</v>
      </c>
      <c r="O24" s="17"/>
      <c r="P24" s="17">
        <v>28784</v>
      </c>
      <c r="Q24" s="17" t="s">
        <v>460</v>
      </c>
      <c r="R24" s="17" t="s">
        <v>461</v>
      </c>
      <c r="S24" s="17" t="str">
        <f>VLOOKUP(D24,'[2]Jan-Des23(rumus)'!$C$12:$H$100,6,FALSE)</f>
        <v>K3</v>
      </c>
      <c r="T24" s="17" t="s">
        <v>463</v>
      </c>
      <c r="U24" s="17" t="s">
        <v>516</v>
      </c>
      <c r="V24" s="17"/>
      <c r="W24" s="17" t="s">
        <v>36</v>
      </c>
      <c r="X24" s="17"/>
      <c r="Y24" s="17" t="s">
        <v>29</v>
      </c>
      <c r="Z24" s="17"/>
      <c r="AA24" s="17" t="s">
        <v>39</v>
      </c>
      <c r="AB24" s="129">
        <f>VLOOKUP(B24,[3]Rekap!$D$9:$K$79,8,FALSE)</f>
        <v>3654800.5</v>
      </c>
      <c r="AC24" s="17"/>
      <c r="AD24" s="17" t="str">
        <f>VLOOKUP(B24,[4]Rekening!$C$9:$E$79,3,FALSE)</f>
        <v>1080007952618</v>
      </c>
      <c r="AE24" s="17" t="s">
        <v>464</v>
      </c>
      <c r="AF24" s="25" t="s">
        <v>465</v>
      </c>
      <c r="AG24" s="17"/>
      <c r="AH24" s="17"/>
      <c r="AI24" s="17"/>
      <c r="AJ24" s="17"/>
    </row>
    <row r="25" spans="1:36" x14ac:dyDescent="0.25">
      <c r="A25" s="21">
        <f t="shared" si="0"/>
        <v>23</v>
      </c>
      <c r="B25" s="6" t="s">
        <v>84</v>
      </c>
      <c r="C25" s="22"/>
      <c r="D25" s="18" t="s">
        <v>155</v>
      </c>
      <c r="E25" s="17" t="str">
        <f>VLOOKUP(B25,[1]Sheet2!$B$11:$E$94,4,FALSE)</f>
        <v>1403090409849374</v>
      </c>
      <c r="F25" s="17"/>
      <c r="G25" s="23"/>
      <c r="H25" s="17"/>
      <c r="I25" s="24">
        <v>42471</v>
      </c>
      <c r="J25" s="17" t="s">
        <v>21</v>
      </c>
      <c r="K25" s="24">
        <v>30929</v>
      </c>
      <c r="L25" s="25" t="s">
        <v>367</v>
      </c>
      <c r="M25" s="17" t="str">
        <f>VLOOKUP(B25,'[2]Jan-Des23(rumus)'!$G$12:$M$100,7,FALSE)</f>
        <v>Jl. Habbulwathan  RT 002 / RW 019 Kel. Air Jamban</v>
      </c>
      <c r="N25" s="17" t="s">
        <v>459</v>
      </c>
      <c r="O25" s="17"/>
      <c r="P25" s="17">
        <v>28784</v>
      </c>
      <c r="Q25" s="17" t="s">
        <v>460</v>
      </c>
      <c r="R25" s="17" t="s">
        <v>461</v>
      </c>
      <c r="S25" s="17" t="str">
        <f>VLOOKUP(D25,'[2]Jan-Des23(rumus)'!$C$12:$H$100,6,FALSE)</f>
        <v>K2</v>
      </c>
      <c r="T25" s="17" t="s">
        <v>463</v>
      </c>
      <c r="U25" s="17" t="s">
        <v>517</v>
      </c>
      <c r="V25" s="17"/>
      <c r="W25" s="17" t="s">
        <v>36</v>
      </c>
      <c r="X25" s="17"/>
      <c r="Y25" s="17" t="s">
        <v>29</v>
      </c>
      <c r="Z25" s="17"/>
      <c r="AA25" s="17" t="s">
        <v>39</v>
      </c>
      <c r="AB25" s="129">
        <f>VLOOKUP(B25,[3]Rekap!$D$9:$K$79,8,FALSE)</f>
        <v>3599029</v>
      </c>
      <c r="AC25" s="17"/>
      <c r="AD25" s="17" t="str">
        <f>VLOOKUP(B25,[4]Rekening!$C$9:$E$79,3,FALSE)</f>
        <v>1720000609570</v>
      </c>
      <c r="AE25" s="17" t="s">
        <v>464</v>
      </c>
      <c r="AF25" s="25" t="s">
        <v>465</v>
      </c>
      <c r="AG25" s="17"/>
      <c r="AH25" s="17"/>
      <c r="AI25" s="17"/>
      <c r="AJ25" s="17"/>
    </row>
    <row r="26" spans="1:36" x14ac:dyDescent="0.25">
      <c r="A26" s="21">
        <f t="shared" si="0"/>
        <v>24</v>
      </c>
      <c r="B26" s="6" t="s">
        <v>85</v>
      </c>
      <c r="C26" s="22"/>
      <c r="D26" s="18" t="s">
        <v>156</v>
      </c>
      <c r="E26" s="17" t="str">
        <f>VLOOKUP(B26,[1]Sheet2!$B$11:$E$94,4,FALSE)</f>
        <v>1403092909843218</v>
      </c>
      <c r="F26" s="17"/>
      <c r="G26" s="23"/>
      <c r="H26" s="17"/>
      <c r="I26" s="24">
        <v>42471</v>
      </c>
      <c r="J26" s="17" t="s">
        <v>21</v>
      </c>
      <c r="K26" s="24">
        <v>30954</v>
      </c>
      <c r="L26" s="25" t="s">
        <v>368</v>
      </c>
      <c r="M26" s="17" t="str">
        <f>VLOOKUP(B26,'[2]Jan-Des23(rumus)'!$G$12:$M$100,7,FALSE)</f>
        <v>Jl. Aman Gg. Aster BTN 11 Kel. Pematang Pudu</v>
      </c>
      <c r="N26" s="17" t="s">
        <v>459</v>
      </c>
      <c r="O26" s="17"/>
      <c r="P26" s="17">
        <v>28784</v>
      </c>
      <c r="Q26" s="17" t="s">
        <v>460</v>
      </c>
      <c r="R26" s="17" t="s">
        <v>461</v>
      </c>
      <c r="S26" s="17" t="str">
        <f>VLOOKUP(D26,'[2]Jan-Des23(rumus)'!$C$12:$H$100,6,FALSE)</f>
        <v>K2</v>
      </c>
      <c r="T26" s="17" t="s">
        <v>463</v>
      </c>
      <c r="U26" s="17" t="s">
        <v>511</v>
      </c>
      <c r="V26" s="17"/>
      <c r="W26" s="17" t="s">
        <v>36</v>
      </c>
      <c r="X26" s="17"/>
      <c r="Y26" s="17" t="s">
        <v>29</v>
      </c>
      <c r="Z26" s="17"/>
      <c r="AA26" s="17" t="s">
        <v>39</v>
      </c>
      <c r="AB26" s="129">
        <f>VLOOKUP(B26,[3]Rekap!$D$9:$K$79,8,FALSE)</f>
        <v>3621941.44</v>
      </c>
      <c r="AC26" s="17"/>
      <c r="AD26" s="17" t="str">
        <f>VLOOKUP(B26,[4]Rekening!$C$9:$E$79,3,FALSE)</f>
        <v>1080012861317</v>
      </c>
      <c r="AE26" s="17" t="s">
        <v>464</v>
      </c>
      <c r="AF26" s="25" t="s">
        <v>465</v>
      </c>
      <c r="AG26" s="17"/>
      <c r="AH26" s="17"/>
      <c r="AI26" s="17"/>
      <c r="AJ26" s="17"/>
    </row>
    <row r="27" spans="1:36" x14ac:dyDescent="0.25">
      <c r="A27" s="21">
        <f t="shared" si="0"/>
        <v>25</v>
      </c>
      <c r="B27" s="6" t="s">
        <v>86</v>
      </c>
      <c r="C27" s="22"/>
      <c r="D27" s="18" t="s">
        <v>157</v>
      </c>
      <c r="E27" s="17" t="str">
        <f>VLOOKUP(B27,[1]Sheet2!$B$11:$E$94,4,FALSE)</f>
        <v>1403090810800003</v>
      </c>
      <c r="F27" s="17"/>
      <c r="G27" s="23"/>
      <c r="H27" s="17"/>
      <c r="I27" s="24">
        <v>42471</v>
      </c>
      <c r="J27" s="17" t="s">
        <v>21</v>
      </c>
      <c r="K27" s="24">
        <v>29502</v>
      </c>
      <c r="L27" s="25" t="s">
        <v>369</v>
      </c>
      <c r="M27" s="17" t="str">
        <f>VLOOKUP(B27,'[2]Jan-Des23(rumus)'!$G$12:$M$100,7,FALSE)</f>
        <v xml:space="preserve">Jl. Kayangan RT 004/ RW 006 Kel. Babussalam </v>
      </c>
      <c r="N27" s="17" t="s">
        <v>459</v>
      </c>
      <c r="O27" s="17"/>
      <c r="P27" s="17">
        <v>28784</v>
      </c>
      <c r="Q27" s="17" t="s">
        <v>460</v>
      </c>
      <c r="R27" s="17" t="s">
        <v>461</v>
      </c>
      <c r="S27" s="17" t="str">
        <f>VLOOKUP(D27,'[2]Jan-Des23(rumus)'!$C$12:$H$100,6,FALSE)</f>
        <v>K2</v>
      </c>
      <c r="T27" s="17" t="s">
        <v>463</v>
      </c>
      <c r="U27" s="17" t="s">
        <v>518</v>
      </c>
      <c r="V27" s="17"/>
      <c r="W27" s="17" t="s">
        <v>36</v>
      </c>
      <c r="X27" s="17"/>
      <c r="Y27" s="17" t="s">
        <v>29</v>
      </c>
      <c r="Z27" s="17"/>
      <c r="AA27" s="17" t="s">
        <v>39</v>
      </c>
      <c r="AB27" s="129">
        <f>VLOOKUP(B27,[3]Rekap!$D$9:$K$79,8,FALSE)</f>
        <v>3599029</v>
      </c>
      <c r="AC27" s="17"/>
      <c r="AD27" s="17" t="str">
        <f>VLOOKUP(B27,[4]Rekening!$C$9:$E$79,3,FALSE)</f>
        <v>1720000609489</v>
      </c>
      <c r="AE27" s="17" t="s">
        <v>464</v>
      </c>
      <c r="AF27" s="25" t="s">
        <v>465</v>
      </c>
      <c r="AG27" s="17"/>
      <c r="AH27" s="17"/>
      <c r="AI27" s="17"/>
      <c r="AJ27" s="17"/>
    </row>
    <row r="28" spans="1:36" x14ac:dyDescent="0.25">
      <c r="A28" s="21">
        <f t="shared" si="0"/>
        <v>26</v>
      </c>
      <c r="B28" s="6" t="s">
        <v>87</v>
      </c>
      <c r="C28" s="22"/>
      <c r="D28" s="18" t="s">
        <v>158</v>
      </c>
      <c r="E28" s="17" t="str">
        <f>VLOOKUP(B28,[1]Sheet2!$B$11:$E$94,4,FALSE)</f>
        <v>140309087720001</v>
      </c>
      <c r="F28" s="17"/>
      <c r="G28" s="23"/>
      <c r="H28" s="17"/>
      <c r="I28" s="24">
        <v>42501</v>
      </c>
      <c r="J28" s="17" t="s">
        <v>21</v>
      </c>
      <c r="K28" s="24">
        <v>26488</v>
      </c>
      <c r="L28" s="25" t="s">
        <v>370</v>
      </c>
      <c r="M28" s="17" t="str">
        <f>VLOOKUP(B28,'[2]Jan-Des23(rumus)'!$G$12:$M$100,7,FALSE)</f>
        <v>Jl. Anggur Merah No.06 Polos RT 003/ RW 006 Kel. Air Jamban</v>
      </c>
      <c r="N28" s="17" t="s">
        <v>459</v>
      </c>
      <c r="O28" s="17"/>
      <c r="P28" s="17">
        <v>28784</v>
      </c>
      <c r="Q28" s="17" t="s">
        <v>460</v>
      </c>
      <c r="R28" s="17" t="s">
        <v>461</v>
      </c>
      <c r="S28" s="17" t="str">
        <f>VLOOKUP(D28,'[2]Jan-Des23(rumus)'!$C$12:$H$100,6,FALSE)</f>
        <v>K3</v>
      </c>
      <c r="T28" s="17" t="s">
        <v>463</v>
      </c>
      <c r="U28" s="17" t="s">
        <v>519</v>
      </c>
      <c r="V28" s="17"/>
      <c r="W28" s="17" t="s">
        <v>36</v>
      </c>
      <c r="X28" s="17"/>
      <c r="Y28" s="17" t="s">
        <v>29</v>
      </c>
      <c r="Z28" s="17"/>
      <c r="AA28" s="17" t="s">
        <v>39</v>
      </c>
      <c r="AB28" s="129">
        <f>VLOOKUP(B28,[3]Rekap!$D$9:$K$79,8,FALSE)</f>
        <v>3730681</v>
      </c>
      <c r="AC28" s="17"/>
      <c r="AD28" s="17" t="str">
        <f>VLOOKUP(B28,[4]Rekening!$C$9:$E$79,3,FALSE)</f>
        <v>1080006765953</v>
      </c>
      <c r="AE28" s="17" t="s">
        <v>464</v>
      </c>
      <c r="AF28" s="25" t="s">
        <v>465</v>
      </c>
      <c r="AG28" s="17"/>
      <c r="AH28" s="17"/>
      <c r="AI28" s="17"/>
      <c r="AJ28" s="17"/>
    </row>
    <row r="29" spans="1:36" x14ac:dyDescent="0.25">
      <c r="A29" s="21">
        <f t="shared" si="0"/>
        <v>27</v>
      </c>
      <c r="B29" s="6" t="s">
        <v>88</v>
      </c>
      <c r="C29" s="22"/>
      <c r="D29" s="18" t="s">
        <v>159</v>
      </c>
      <c r="E29" s="17" t="str">
        <f>VLOOKUP(B29,[1]Sheet2!$B$11:$E$94,4,FALSE)</f>
        <v>1403091312700003</v>
      </c>
      <c r="F29" s="17"/>
      <c r="G29" s="23"/>
      <c r="H29" s="17"/>
      <c r="I29" s="24">
        <v>42471</v>
      </c>
      <c r="J29" s="17" t="s">
        <v>21</v>
      </c>
      <c r="K29" s="24">
        <v>25915</v>
      </c>
      <c r="L29" s="25" t="s">
        <v>371</v>
      </c>
      <c r="M29" s="17" t="str">
        <f>VLOOKUP(B29,'[2]Jan-Des23(rumus)'!$G$12:$M$100,7,FALSE)</f>
        <v>Jl. Melati No.31 Simp. Garoga RT 001/ RW 003 Kel. Balai Makam</v>
      </c>
      <c r="N29" s="17" t="s">
        <v>459</v>
      </c>
      <c r="O29" s="17"/>
      <c r="P29" s="17">
        <v>28784</v>
      </c>
      <c r="Q29" s="17" t="s">
        <v>460</v>
      </c>
      <c r="R29" s="17" t="s">
        <v>461</v>
      </c>
      <c r="S29" s="17" t="str">
        <f>VLOOKUP(D29,'[2]Jan-Des23(rumus)'!$C$12:$H$100,6,FALSE)</f>
        <v>K3</v>
      </c>
      <c r="T29" s="17" t="s">
        <v>463</v>
      </c>
      <c r="U29" s="17" t="s">
        <v>519</v>
      </c>
      <c r="V29" s="17"/>
      <c r="W29" s="17" t="s">
        <v>36</v>
      </c>
      <c r="X29" s="17"/>
      <c r="Y29" s="17" t="s">
        <v>29</v>
      </c>
      <c r="Z29" s="17"/>
      <c r="AA29" s="17" t="s">
        <v>39</v>
      </c>
      <c r="AB29" s="129">
        <f>VLOOKUP(B29,[3]Rekap!$D$9:$K$79,8,FALSE)</f>
        <v>3730681</v>
      </c>
      <c r="AC29" s="17"/>
      <c r="AD29" s="17" t="str">
        <f>VLOOKUP(B29,[4]Rekening!$C$9:$E$79,3,FALSE)</f>
        <v>1080005263695</v>
      </c>
      <c r="AE29" s="17" t="s">
        <v>464</v>
      </c>
      <c r="AF29" s="25" t="s">
        <v>465</v>
      </c>
      <c r="AG29" s="17"/>
      <c r="AH29" s="17"/>
      <c r="AI29" s="17"/>
      <c r="AJ29" s="17"/>
    </row>
    <row r="30" spans="1:36" x14ac:dyDescent="0.25">
      <c r="A30" s="21">
        <f t="shared" si="0"/>
        <v>28</v>
      </c>
      <c r="B30" s="6" t="s">
        <v>89</v>
      </c>
      <c r="C30" s="22"/>
      <c r="D30" s="18" t="s">
        <v>160</v>
      </c>
      <c r="E30" s="17" t="str">
        <f>VLOOKUP(B30,[1]Sheet2!$B$11:$E$94,4,FALSE)</f>
        <v>1403090201740005</v>
      </c>
      <c r="F30" s="17"/>
      <c r="G30" s="23"/>
      <c r="H30" s="17"/>
      <c r="I30" s="24">
        <v>42501</v>
      </c>
      <c r="J30" s="17" t="s">
        <v>21</v>
      </c>
      <c r="K30" s="24">
        <v>27031</v>
      </c>
      <c r="L30" s="25" t="s">
        <v>372</v>
      </c>
      <c r="M30" s="17" t="str">
        <f>VLOOKUP(B30,'[2]Jan-Des23(rumus)'!$G$12:$M$100,7,FALSE)</f>
        <v>Jl. Desa Harapan No.73 Kel. Air Jamban</v>
      </c>
      <c r="N30" s="17" t="s">
        <v>459</v>
      </c>
      <c r="O30" s="17"/>
      <c r="P30" s="17">
        <v>28784</v>
      </c>
      <c r="Q30" s="17" t="s">
        <v>460</v>
      </c>
      <c r="R30" s="17" t="s">
        <v>461</v>
      </c>
      <c r="S30" s="17" t="str">
        <f>VLOOKUP(D30,'[2]Jan-Des23(rumus)'!$C$12:$H$100,6,FALSE)</f>
        <v>K2</v>
      </c>
      <c r="T30" s="17" t="s">
        <v>463</v>
      </c>
      <c r="U30" s="17" t="s">
        <v>511</v>
      </c>
      <c r="V30" s="17"/>
      <c r="W30" s="17" t="s">
        <v>36</v>
      </c>
      <c r="X30" s="17"/>
      <c r="Y30" s="17" t="s">
        <v>29</v>
      </c>
      <c r="Z30" s="17"/>
      <c r="AA30" s="17" t="s">
        <v>39</v>
      </c>
      <c r="AB30" s="129">
        <f>VLOOKUP(B30,[3]Rekap!$D$9:$K$79,8,FALSE)</f>
        <v>3621941.44</v>
      </c>
      <c r="AC30" s="17"/>
      <c r="AD30" s="17" t="str">
        <f>VLOOKUP(B30,[4]Rekening!$C$9:$E$79,3,FALSE)</f>
        <v>1080006769211</v>
      </c>
      <c r="AE30" s="17" t="s">
        <v>464</v>
      </c>
      <c r="AF30" s="25" t="s">
        <v>465</v>
      </c>
      <c r="AG30" s="17"/>
      <c r="AH30" s="17"/>
      <c r="AI30" s="17"/>
      <c r="AJ30" s="17"/>
    </row>
    <row r="31" spans="1:36" x14ac:dyDescent="0.25">
      <c r="A31" s="21">
        <f t="shared" si="0"/>
        <v>29</v>
      </c>
      <c r="B31" s="6" t="s">
        <v>90</v>
      </c>
      <c r="C31" s="22"/>
      <c r="D31" s="18" t="s">
        <v>161</v>
      </c>
      <c r="E31" s="17" t="str">
        <f>VLOOKUP(B31,[1]Sheet2!$B$11:$E$94,4,FALSE)</f>
        <v>1403090504711680</v>
      </c>
      <c r="F31" s="17"/>
      <c r="G31" s="23"/>
      <c r="H31" s="17"/>
      <c r="I31" s="24">
        <v>42471</v>
      </c>
      <c r="J31" s="17" t="s">
        <v>21</v>
      </c>
      <c r="K31" s="24">
        <v>26028</v>
      </c>
      <c r="L31" s="25" t="s">
        <v>373</v>
      </c>
      <c r="M31" s="17" t="str">
        <f>VLOOKUP(B31,'[2]Jan-Des23(rumus)'!$G$12:$M$100,7,FALSE)</f>
        <v>Jl. Asrama Polisi Tribrata Gg. Paus Blok C No.25 RT.06 RW.08 Kel. Pematang Pudu</v>
      </c>
      <c r="N31" s="17" t="s">
        <v>459</v>
      </c>
      <c r="O31" s="17"/>
      <c r="P31" s="17">
        <v>28784</v>
      </c>
      <c r="Q31" s="17" t="s">
        <v>460</v>
      </c>
      <c r="R31" s="17" t="s">
        <v>461</v>
      </c>
      <c r="S31" s="17" t="str">
        <f>VLOOKUP(D31,'[2]Jan-Des23(rumus)'!$C$12:$H$100,6,FALSE)</f>
        <v>K3</v>
      </c>
      <c r="T31" s="17" t="s">
        <v>463</v>
      </c>
      <c r="U31" s="17" t="s">
        <v>511</v>
      </c>
      <c r="V31" s="17"/>
      <c r="W31" s="17" t="s">
        <v>36</v>
      </c>
      <c r="X31" s="17"/>
      <c r="Y31" s="17" t="s">
        <v>29</v>
      </c>
      <c r="Z31" s="17"/>
      <c r="AA31" s="17" t="s">
        <v>39</v>
      </c>
      <c r="AB31" s="129">
        <f>VLOOKUP(B31,[3]Rekap!$D$9:$K$79,8,FALSE)</f>
        <v>3621941.44</v>
      </c>
      <c r="AC31" s="17"/>
      <c r="AD31" s="17" t="str">
        <f>VLOOKUP(B31,[4]Rekening!$C$9:$E$79,3,FALSE)</f>
        <v>1720000626657</v>
      </c>
      <c r="AE31" s="17" t="s">
        <v>464</v>
      </c>
      <c r="AF31" s="25" t="s">
        <v>465</v>
      </c>
      <c r="AG31" s="17"/>
      <c r="AH31" s="17"/>
      <c r="AI31" s="17"/>
      <c r="AJ31" s="17"/>
    </row>
    <row r="32" spans="1:36" x14ac:dyDescent="0.25">
      <c r="A32" s="21">
        <f t="shared" si="0"/>
        <v>30</v>
      </c>
      <c r="B32" s="6" t="s">
        <v>91</v>
      </c>
      <c r="C32" s="22"/>
      <c r="D32" s="18" t="s">
        <v>162</v>
      </c>
      <c r="E32" s="25" t="s">
        <v>213</v>
      </c>
      <c r="F32" s="17"/>
      <c r="G32" s="23"/>
      <c r="H32" s="17"/>
      <c r="I32" s="24">
        <v>42501</v>
      </c>
      <c r="J32" s="17" t="s">
        <v>21</v>
      </c>
      <c r="K32" s="24">
        <v>32456</v>
      </c>
      <c r="L32" s="25" t="s">
        <v>374</v>
      </c>
      <c r="M32" s="17" t="str">
        <f>VLOOKUP(B32,'[2]Jan-Des23(rumus)'!$G$12:$M$100,7,FALSE)</f>
        <v>Jl. Bhakti Gg. Suka Damai  RT 004/ RW 015 Kel. Pematang Pudu</v>
      </c>
      <c r="N32" s="17" t="s">
        <v>459</v>
      </c>
      <c r="O32" s="17"/>
      <c r="P32" s="17">
        <v>28784</v>
      </c>
      <c r="Q32" s="17" t="s">
        <v>460</v>
      </c>
      <c r="R32" s="17" t="s">
        <v>461</v>
      </c>
      <c r="S32" s="17" t="str">
        <f>VLOOKUP(D32,'[2]Jan-Des23(rumus)'!$C$12:$H$100,6,FALSE)</f>
        <v>K2</v>
      </c>
      <c r="T32" s="17" t="s">
        <v>463</v>
      </c>
      <c r="U32" s="17" t="s">
        <v>519</v>
      </c>
      <c r="V32" s="17"/>
      <c r="W32" s="17" t="s">
        <v>36</v>
      </c>
      <c r="X32" s="17"/>
      <c r="Y32" s="17" t="s">
        <v>29</v>
      </c>
      <c r="Z32" s="17"/>
      <c r="AA32" s="17" t="s">
        <v>39</v>
      </c>
      <c r="AB32" s="129">
        <f>VLOOKUP(B32,[3]Rekap!$D$9:$K$79,8,FALSE)</f>
        <v>3730681</v>
      </c>
      <c r="AC32" s="17"/>
      <c r="AD32" s="17" t="str">
        <f>VLOOKUP(B32,[4]Rekening!$C$9:$E$79,3,FALSE)</f>
        <v>1720000626699</v>
      </c>
      <c r="AE32" s="17" t="s">
        <v>464</v>
      </c>
      <c r="AF32" s="25" t="s">
        <v>465</v>
      </c>
      <c r="AG32" s="17"/>
      <c r="AH32" s="17"/>
      <c r="AI32" s="17"/>
      <c r="AJ32" s="17"/>
    </row>
    <row r="33" spans="1:36" x14ac:dyDescent="0.25">
      <c r="A33" s="21">
        <f t="shared" si="0"/>
        <v>31</v>
      </c>
      <c r="B33" s="6" t="s">
        <v>92</v>
      </c>
      <c r="C33" s="22"/>
      <c r="D33" s="18" t="s">
        <v>163</v>
      </c>
      <c r="E33" s="17" t="str">
        <f>VLOOKUP(B33,[1]Sheet2!$B$11:$E$94,4,FALSE)</f>
        <v>1375010602800024</v>
      </c>
      <c r="F33" s="17"/>
      <c r="G33" s="23"/>
      <c r="H33" s="17"/>
      <c r="I33" s="24">
        <v>42501</v>
      </c>
      <c r="J33" s="17" t="s">
        <v>21</v>
      </c>
      <c r="K33" s="24">
        <v>29257</v>
      </c>
      <c r="L33" s="25" t="s">
        <v>375</v>
      </c>
      <c r="M33" s="17" t="str">
        <f>VLOOKUP(B33,'[2]Jan-Des23(rumus)'!$G$12:$M$100,7,FALSE)</f>
        <v>Jl. Lancang Kuning 1 ( LKMD )</v>
      </c>
      <c r="N33" s="17" t="s">
        <v>459</v>
      </c>
      <c r="O33" s="17"/>
      <c r="P33" s="17">
        <v>28784</v>
      </c>
      <c r="Q33" s="17" t="s">
        <v>460</v>
      </c>
      <c r="R33" s="17" t="s">
        <v>461</v>
      </c>
      <c r="S33" s="17" t="str">
        <f>VLOOKUP(D33,'[2]Jan-Des23(rumus)'!$C$12:$H$100,6,FALSE)</f>
        <v>K3</v>
      </c>
      <c r="T33" s="17" t="s">
        <v>463</v>
      </c>
      <c r="U33" s="17" t="s">
        <v>511</v>
      </c>
      <c r="V33" s="17"/>
      <c r="W33" s="17" t="s">
        <v>36</v>
      </c>
      <c r="X33" s="17"/>
      <c r="Y33" s="17" t="s">
        <v>29</v>
      </c>
      <c r="Z33" s="17"/>
      <c r="AA33" s="17" t="s">
        <v>39</v>
      </c>
      <c r="AB33" s="129">
        <f>VLOOKUP(B33,[3]Rekap!$D$9:$K$79,8,FALSE)</f>
        <v>3621941.44</v>
      </c>
      <c r="AC33" s="17"/>
      <c r="AD33" s="17" t="str">
        <f>VLOOKUP(B33,[4]Rekening!$C$9:$E$79,3,FALSE)</f>
        <v>9000024326986</v>
      </c>
      <c r="AE33" s="17" t="s">
        <v>464</v>
      </c>
      <c r="AF33" s="25" t="s">
        <v>465</v>
      </c>
      <c r="AG33" s="17"/>
      <c r="AH33" s="17"/>
      <c r="AI33" s="17"/>
      <c r="AJ33" s="17"/>
    </row>
    <row r="34" spans="1:36" x14ac:dyDescent="0.25">
      <c r="A34" s="21">
        <f t="shared" si="0"/>
        <v>32</v>
      </c>
      <c r="B34" s="6" t="s">
        <v>93</v>
      </c>
      <c r="C34" s="22"/>
      <c r="D34" s="18" t="s">
        <v>164</v>
      </c>
      <c r="E34" s="17" t="str">
        <f>VLOOKUP(B34,[1]Sheet2!$B$11:$E$94,4,FALSE)</f>
        <v>1403091707720002</v>
      </c>
      <c r="F34" s="17"/>
      <c r="G34" s="23"/>
      <c r="H34" s="17"/>
      <c r="I34" s="24">
        <v>42501</v>
      </c>
      <c r="J34" s="17" t="s">
        <v>21</v>
      </c>
      <c r="K34" s="24">
        <v>26497</v>
      </c>
      <c r="L34" s="25" t="s">
        <v>376</v>
      </c>
      <c r="M34" s="17" t="str">
        <f>VLOOKUP(B34,'[2]Jan-Des23(rumus)'!$G$12:$M$100,7,FALSE)</f>
        <v>Jl. Kayangan Ujung  RT 003 / RW 007 Kel. Babussalam</v>
      </c>
      <c r="N34" s="17" t="s">
        <v>459</v>
      </c>
      <c r="O34" s="17"/>
      <c r="P34" s="17">
        <v>28784</v>
      </c>
      <c r="Q34" s="17" t="s">
        <v>460</v>
      </c>
      <c r="R34" s="17" t="s">
        <v>461</v>
      </c>
      <c r="S34" s="17" t="str">
        <f>VLOOKUP(D34,'[2]Jan-Des23(rumus)'!$C$12:$H$100,6,FALSE)</f>
        <v>K1</v>
      </c>
      <c r="T34" s="17" t="s">
        <v>463</v>
      </c>
      <c r="U34" s="17" t="s">
        <v>517</v>
      </c>
      <c r="V34" s="17"/>
      <c r="W34" s="17" t="s">
        <v>36</v>
      </c>
      <c r="X34" s="17"/>
      <c r="Y34" s="17" t="s">
        <v>29</v>
      </c>
      <c r="Z34" s="17"/>
      <c r="AA34" s="17" t="s">
        <v>39</v>
      </c>
      <c r="AB34" s="129">
        <f>VLOOKUP(B34,[3]Rekap!$D$9:$K$79,8,FALSE)</f>
        <v>3599029</v>
      </c>
      <c r="AC34" s="17"/>
      <c r="AD34" s="17" t="str">
        <f>VLOOKUP(B34,[4]Rekening!$C$9:$E$79,3,FALSE)</f>
        <v>1720000628638</v>
      </c>
      <c r="AE34" s="17" t="s">
        <v>464</v>
      </c>
      <c r="AF34" s="25" t="s">
        <v>465</v>
      </c>
      <c r="AG34" s="17"/>
      <c r="AH34" s="17"/>
      <c r="AI34" s="17"/>
      <c r="AJ34" s="17"/>
    </row>
    <row r="35" spans="1:36" x14ac:dyDescent="0.25">
      <c r="A35" s="21">
        <f t="shared" si="0"/>
        <v>33</v>
      </c>
      <c r="B35" s="6" t="s">
        <v>94</v>
      </c>
      <c r="C35" s="22"/>
      <c r="D35" s="18" t="s">
        <v>165</v>
      </c>
      <c r="E35" s="17" t="str">
        <f>VLOOKUP(B35,[1]Sheet2!$B$11:$E$94,4,FALSE)</f>
        <v>1403092706847673</v>
      </c>
      <c r="F35" s="17"/>
      <c r="G35" s="23"/>
      <c r="H35" s="17"/>
      <c r="I35" s="24">
        <v>42501</v>
      </c>
      <c r="J35" s="17" t="s">
        <v>21</v>
      </c>
      <c r="K35" s="24">
        <v>30860</v>
      </c>
      <c r="L35" s="25" t="s">
        <v>377</v>
      </c>
      <c r="M35" s="17" t="str">
        <f>VLOOKUP(B35,'[2]Jan-Des23(rumus)'!$G$12:$M$100,7,FALSE)</f>
        <v>Jl. Flamboyan No.25  RT 004/ RW 010 Kel. Balik Alam</v>
      </c>
      <c r="N35" s="17" t="s">
        <v>459</v>
      </c>
      <c r="O35" s="17"/>
      <c r="P35" s="17">
        <v>28784</v>
      </c>
      <c r="Q35" s="17" t="s">
        <v>460</v>
      </c>
      <c r="R35" s="17" t="s">
        <v>461</v>
      </c>
      <c r="S35" s="17" t="str">
        <f>VLOOKUP(D35,'[2]Jan-Des23(rumus)'!$C$12:$H$100,6,FALSE)</f>
        <v>K3</v>
      </c>
      <c r="T35" s="17" t="s">
        <v>463</v>
      </c>
      <c r="U35" s="17" t="s">
        <v>518</v>
      </c>
      <c r="V35" s="17"/>
      <c r="W35" s="17" t="s">
        <v>36</v>
      </c>
      <c r="X35" s="17"/>
      <c r="Y35" s="17" t="s">
        <v>29</v>
      </c>
      <c r="Z35" s="17"/>
      <c r="AA35" s="17" t="s">
        <v>39</v>
      </c>
      <c r="AB35" s="129">
        <f>VLOOKUP(B35,[3]Rekap!$D$9:$K$79,8,FALSE)</f>
        <v>3599029</v>
      </c>
      <c r="AC35" s="17"/>
      <c r="AD35" s="17" t="str">
        <f>VLOOKUP(B35,[4]Rekening!$C$9:$E$79,3,FALSE)</f>
        <v>1720000626616</v>
      </c>
      <c r="AE35" s="17" t="s">
        <v>464</v>
      </c>
      <c r="AF35" s="25" t="s">
        <v>465</v>
      </c>
      <c r="AG35" s="17"/>
      <c r="AH35" s="17"/>
      <c r="AI35" s="17"/>
      <c r="AJ35" s="17"/>
    </row>
    <row r="36" spans="1:36" x14ac:dyDescent="0.25">
      <c r="A36" s="21">
        <f t="shared" si="0"/>
        <v>34</v>
      </c>
      <c r="B36" s="6" t="s">
        <v>95</v>
      </c>
      <c r="C36" s="22"/>
      <c r="D36" s="18" t="s">
        <v>166</v>
      </c>
      <c r="E36" s="17" t="str">
        <f>VLOOKUP(B36,[1]Sheet2!$B$11:$E$94,4,FALSE)</f>
        <v>1403090611780006</v>
      </c>
      <c r="F36" s="17"/>
      <c r="G36" s="23"/>
      <c r="H36" s="17"/>
      <c r="I36" s="24">
        <v>42501</v>
      </c>
      <c r="J36" s="17" t="s">
        <v>21</v>
      </c>
      <c r="K36" s="24">
        <v>28800</v>
      </c>
      <c r="L36" s="25" t="s">
        <v>378</v>
      </c>
      <c r="M36" s="17" t="str">
        <f>VLOOKUP(B36,'[2]Jan-Des23(rumus)'!$G$12:$M$100,7,FALSE)</f>
        <v>Jl. Harapan Baru No.16  RT 002/ RW 005 Kel. Talang Mandi</v>
      </c>
      <c r="N36" s="17" t="s">
        <v>459</v>
      </c>
      <c r="O36" s="17"/>
      <c r="P36" s="17">
        <v>28784</v>
      </c>
      <c r="Q36" s="17" t="s">
        <v>460</v>
      </c>
      <c r="R36" s="17" t="s">
        <v>461</v>
      </c>
      <c r="S36" s="17" t="str">
        <f>VLOOKUP(D36,'[2]Jan-Des23(rumus)'!$C$12:$H$100,6,FALSE)</f>
        <v>K3</v>
      </c>
      <c r="T36" s="17" t="s">
        <v>463</v>
      </c>
      <c r="U36" s="17" t="s">
        <v>518</v>
      </c>
      <c r="V36" s="17"/>
      <c r="W36" s="17" t="s">
        <v>36</v>
      </c>
      <c r="X36" s="17"/>
      <c r="Y36" s="17" t="s">
        <v>29</v>
      </c>
      <c r="Z36" s="17"/>
      <c r="AA36" s="17" t="s">
        <v>39</v>
      </c>
      <c r="AB36" s="129">
        <f>VLOOKUP(B36,[3]Rekap!$D$9:$K$79,8,FALSE)</f>
        <v>3599029</v>
      </c>
      <c r="AC36" s="17"/>
      <c r="AD36" s="17" t="str">
        <f>VLOOKUP(B36,[4]Rekening!$C$9:$E$79,3,FALSE)</f>
        <v>1720000626681</v>
      </c>
      <c r="AE36" s="17" t="s">
        <v>464</v>
      </c>
      <c r="AF36" s="25" t="s">
        <v>465</v>
      </c>
      <c r="AG36" s="17"/>
      <c r="AH36" s="17"/>
      <c r="AI36" s="17"/>
      <c r="AJ36" s="17"/>
    </row>
    <row r="37" spans="1:36" x14ac:dyDescent="0.25">
      <c r="A37" s="21">
        <f t="shared" si="0"/>
        <v>35</v>
      </c>
      <c r="B37" s="6" t="s">
        <v>96</v>
      </c>
      <c r="C37" s="22"/>
      <c r="D37" s="18" t="s">
        <v>167</v>
      </c>
      <c r="E37" s="17" t="str">
        <f>VLOOKUP(B37,[1]Sheet2!$B$11:$E$94,4,FALSE)</f>
        <v>1403091608730006</v>
      </c>
      <c r="F37" s="17"/>
      <c r="G37" s="23"/>
      <c r="H37" s="17"/>
      <c r="I37" s="24">
        <v>42501</v>
      </c>
      <c r="J37" s="17" t="s">
        <v>21</v>
      </c>
      <c r="K37" s="24">
        <v>26892</v>
      </c>
      <c r="L37" s="25" t="s">
        <v>379</v>
      </c>
      <c r="M37" s="17" t="str">
        <f>VLOOKUP(B37,'[2]Jan-Des23(rumus)'!$G$12:$M$100,7,FALSE)</f>
        <v>Jl. Aman Field Gg. Melur No.77 RT 02 / RW 07 Kel. Pamatang Pudu</v>
      </c>
      <c r="N37" s="17" t="s">
        <v>459</v>
      </c>
      <c r="O37" s="17"/>
      <c r="P37" s="17">
        <v>28784</v>
      </c>
      <c r="Q37" s="17" t="s">
        <v>460</v>
      </c>
      <c r="R37" s="17" t="s">
        <v>461</v>
      </c>
      <c r="S37" s="17" t="str">
        <f>VLOOKUP(D37,'[2]Jan-Des23(rumus)'!$C$12:$H$100,6,FALSE)</f>
        <v>K2</v>
      </c>
      <c r="T37" s="17" t="s">
        <v>463</v>
      </c>
      <c r="U37" s="17" t="s">
        <v>511</v>
      </c>
      <c r="V37" s="17"/>
      <c r="W37" s="17" t="s">
        <v>36</v>
      </c>
      <c r="X37" s="17"/>
      <c r="Y37" s="17" t="s">
        <v>29</v>
      </c>
      <c r="Z37" s="17"/>
      <c r="AA37" s="17" t="s">
        <v>39</v>
      </c>
      <c r="AB37" s="129">
        <f>VLOOKUP(B37,[3]Rekap!$D$9:$K$79,8,FALSE)</f>
        <v>3621941.44</v>
      </c>
      <c r="AC37" s="17"/>
      <c r="AD37" s="17" t="str">
        <f>VLOOKUP(B37,[4]Rekening!$C$9:$E$79,3,FALSE)</f>
        <v>1720000636532</v>
      </c>
      <c r="AE37" s="17" t="s">
        <v>464</v>
      </c>
      <c r="AF37" s="25" t="s">
        <v>465</v>
      </c>
      <c r="AG37" s="17"/>
      <c r="AH37" s="17"/>
      <c r="AI37" s="17"/>
      <c r="AJ37" s="17"/>
    </row>
    <row r="38" spans="1:36" x14ac:dyDescent="0.25">
      <c r="A38" s="21">
        <f t="shared" si="0"/>
        <v>36</v>
      </c>
      <c r="B38" s="6" t="s">
        <v>97</v>
      </c>
      <c r="C38" s="22"/>
      <c r="D38" s="18" t="s">
        <v>168</v>
      </c>
      <c r="E38" s="17" t="str">
        <f>VLOOKUP(B38,[1]Sheet2!$B$11:$E$94,4,FALSE)</f>
        <v>1403090406740021</v>
      </c>
      <c r="F38" s="17"/>
      <c r="G38" s="23"/>
      <c r="H38" s="17"/>
      <c r="I38" s="24">
        <v>42501</v>
      </c>
      <c r="J38" s="17" t="s">
        <v>21</v>
      </c>
      <c r="K38" s="24">
        <v>26892</v>
      </c>
      <c r="L38" s="25" t="s">
        <v>380</v>
      </c>
      <c r="M38" s="17" t="str">
        <f>VLOOKUP(B38,'[2]Jan-Des23(rumus)'!$G$12:$M$100,7,FALSE)</f>
        <v>Jl. Bhakti Kulim KM. 09  RT 007/ RW 007 Kel. Petani</v>
      </c>
      <c r="N38" s="17" t="s">
        <v>459</v>
      </c>
      <c r="O38" s="17"/>
      <c r="P38" s="17">
        <v>28784</v>
      </c>
      <c r="Q38" s="17" t="s">
        <v>460</v>
      </c>
      <c r="R38" s="17" t="s">
        <v>461</v>
      </c>
      <c r="S38" s="17" t="str">
        <f>VLOOKUP(D38,'[2]Jan-Des23(rumus)'!$C$12:$H$100,6,FALSE)</f>
        <v>K2</v>
      </c>
      <c r="T38" s="17" t="s">
        <v>463</v>
      </c>
      <c r="U38" s="17" t="s">
        <v>519</v>
      </c>
      <c r="V38" s="17"/>
      <c r="W38" s="17" t="s">
        <v>36</v>
      </c>
      <c r="X38" s="17"/>
      <c r="Y38" s="17" t="s">
        <v>29</v>
      </c>
      <c r="Z38" s="17"/>
      <c r="AA38" s="17" t="s">
        <v>39</v>
      </c>
      <c r="AB38" s="129">
        <f>VLOOKUP(B38,[3]Rekap!$D$9:$K$79,8,FALSE)</f>
        <v>3730681</v>
      </c>
      <c r="AC38" s="17"/>
      <c r="AD38" s="17" t="str">
        <f>VLOOKUP(B38,[4]Rekening!$C$9:$E$79,3,FALSE)</f>
        <v>1720000636508</v>
      </c>
      <c r="AE38" s="17" t="s">
        <v>464</v>
      </c>
      <c r="AF38" s="25" t="s">
        <v>465</v>
      </c>
      <c r="AG38" s="17"/>
      <c r="AH38" s="17"/>
      <c r="AI38" s="17"/>
      <c r="AJ38" s="17"/>
    </row>
    <row r="39" spans="1:36" x14ac:dyDescent="0.25">
      <c r="A39" s="21">
        <f t="shared" si="0"/>
        <v>37</v>
      </c>
      <c r="B39" s="6" t="s">
        <v>98</v>
      </c>
      <c r="C39" s="22"/>
      <c r="D39" s="18" t="s">
        <v>169</v>
      </c>
      <c r="E39" s="17" t="str">
        <f>VLOOKUP(B39,[1]Sheet2!$B$11:$E$94,4,FALSE)</f>
        <v>1403090506759807</v>
      </c>
      <c r="F39" s="17"/>
      <c r="G39" s="23"/>
      <c r="H39" s="17"/>
      <c r="I39" s="24">
        <v>42501</v>
      </c>
      <c r="J39" s="17" t="s">
        <v>21</v>
      </c>
      <c r="K39" s="24">
        <v>27550</v>
      </c>
      <c r="L39" s="25" t="s">
        <v>381</v>
      </c>
      <c r="M39" s="17" t="str">
        <f>VLOOKUP(B39,'[2]Jan-Des23(rumus)'!$G$12:$M$100,7,FALSE)</f>
        <v>Jl. Tegal Sari Gg. Jambak No.98 RT.04 RW.20 Kel. Air Jamban</v>
      </c>
      <c r="N39" s="17" t="s">
        <v>459</v>
      </c>
      <c r="O39" s="17"/>
      <c r="P39" s="17">
        <v>28784</v>
      </c>
      <c r="Q39" s="17" t="s">
        <v>460</v>
      </c>
      <c r="R39" s="17" t="s">
        <v>461</v>
      </c>
      <c r="S39" s="17" t="str">
        <f>VLOOKUP(D39,'[2]Jan-Des23(rumus)'!$C$12:$H$100,6,FALSE)</f>
        <v>K3</v>
      </c>
      <c r="T39" s="17" t="s">
        <v>463</v>
      </c>
      <c r="U39" s="17" t="s">
        <v>519</v>
      </c>
      <c r="V39" s="17"/>
      <c r="W39" s="17" t="s">
        <v>36</v>
      </c>
      <c r="X39" s="17"/>
      <c r="Y39" s="17" t="s">
        <v>29</v>
      </c>
      <c r="Z39" s="17"/>
      <c r="AA39" s="17" t="s">
        <v>39</v>
      </c>
      <c r="AB39" s="129">
        <f>VLOOKUP(B39,[3]Rekap!$D$9:$K$79,8,FALSE)</f>
        <v>3730681</v>
      </c>
      <c r="AC39" s="17"/>
      <c r="AD39" s="17" t="str">
        <f>VLOOKUP(B39,[4]Rekening!$C$9:$E$79,3,FALSE)</f>
        <v>1720000051039</v>
      </c>
      <c r="AE39" s="17" t="s">
        <v>464</v>
      </c>
      <c r="AF39" s="25" t="s">
        <v>465</v>
      </c>
      <c r="AG39" s="17"/>
      <c r="AH39" s="17"/>
      <c r="AI39" s="17"/>
      <c r="AJ39" s="17"/>
    </row>
    <row r="40" spans="1:36" x14ac:dyDescent="0.25">
      <c r="A40" s="21">
        <f t="shared" si="0"/>
        <v>38</v>
      </c>
      <c r="B40" s="6" t="s">
        <v>99</v>
      </c>
      <c r="C40" s="22"/>
      <c r="D40" s="18" t="s">
        <v>170</v>
      </c>
      <c r="E40" s="25" t="s">
        <v>214</v>
      </c>
      <c r="F40" s="17"/>
      <c r="G40" s="23"/>
      <c r="H40" s="17"/>
      <c r="I40" s="24">
        <v>42501</v>
      </c>
      <c r="J40" s="17" t="s">
        <v>21</v>
      </c>
      <c r="K40" s="24">
        <v>38017</v>
      </c>
      <c r="L40" s="25" t="s">
        <v>382</v>
      </c>
      <c r="M40" s="17" t="str">
        <f>VLOOKUP(B40,'[2]Jan-Des23(rumus)'!$G$12:$M$100,7,FALSE)</f>
        <v>Jl. Tegal Sari  RT 006 / RW 020 Kel. Air Jamban</v>
      </c>
      <c r="N40" s="17" t="s">
        <v>459</v>
      </c>
      <c r="O40" s="17"/>
      <c r="P40" s="17">
        <v>28784</v>
      </c>
      <c r="Q40" s="17" t="s">
        <v>460</v>
      </c>
      <c r="R40" s="17" t="s">
        <v>461</v>
      </c>
      <c r="S40" s="17" t="str">
        <f>VLOOKUP(D40,'[2]Jan-Des23(rumus)'!$C$12:$H$100,6,FALSE)</f>
        <v>K1</v>
      </c>
      <c r="T40" s="17" t="s">
        <v>463</v>
      </c>
      <c r="U40" s="17" t="s">
        <v>516</v>
      </c>
      <c r="V40" s="17"/>
      <c r="W40" s="17" t="s">
        <v>36</v>
      </c>
      <c r="X40" s="17"/>
      <c r="Y40" s="17" t="s">
        <v>29</v>
      </c>
      <c r="Z40" s="17"/>
      <c r="AA40" s="17" t="s">
        <v>39</v>
      </c>
      <c r="AB40" s="129">
        <f>VLOOKUP(B40,[3]Rekap!$D$9:$K$79,8,FALSE)</f>
        <v>3654800.5</v>
      </c>
      <c r="AC40" s="17"/>
      <c r="AD40" s="17" t="str">
        <f>VLOOKUP(B40,[4]Rekening!$C$9:$E$79,3,FALSE)</f>
        <v>9000013291282</v>
      </c>
      <c r="AE40" s="17" t="s">
        <v>464</v>
      </c>
      <c r="AF40" s="25" t="s">
        <v>465</v>
      </c>
      <c r="AG40" s="17"/>
      <c r="AH40" s="17"/>
      <c r="AI40" s="17"/>
      <c r="AJ40" s="17"/>
    </row>
    <row r="41" spans="1:36" x14ac:dyDescent="0.25">
      <c r="A41" s="21">
        <f t="shared" si="0"/>
        <v>39</v>
      </c>
      <c r="B41" s="6" t="s">
        <v>100</v>
      </c>
      <c r="C41" s="22"/>
      <c r="D41" s="18" t="s">
        <v>171</v>
      </c>
      <c r="E41" s="17" t="str">
        <f>VLOOKUP(B41,[1]Sheet2!$B$11:$E$94,4,FALSE)</f>
        <v>1403091003804904</v>
      </c>
      <c r="F41" s="17"/>
      <c r="G41" s="23"/>
      <c r="H41" s="17"/>
      <c r="I41" s="24">
        <v>42501</v>
      </c>
      <c r="J41" s="17" t="s">
        <v>21</v>
      </c>
      <c r="K41" s="24">
        <v>29290</v>
      </c>
      <c r="L41" s="25" t="s">
        <v>383</v>
      </c>
      <c r="M41" s="17" t="str">
        <f>VLOOKUP(B41,'[2]Jan-Des23(rumus)'!$G$12:$M$100,7,FALSE)</f>
        <v>Jl. ST. Hasanuddin 73  RT 001/ RW 006 Kel. Balik Alam</v>
      </c>
      <c r="N41" s="17" t="s">
        <v>459</v>
      </c>
      <c r="O41" s="17"/>
      <c r="P41" s="17">
        <v>28784</v>
      </c>
      <c r="Q41" s="17" t="s">
        <v>460</v>
      </c>
      <c r="R41" s="17" t="s">
        <v>461</v>
      </c>
      <c r="S41" s="17" t="str">
        <f>VLOOKUP(D41,'[2]Jan-Des23(rumus)'!$C$12:$H$100,6,FALSE)</f>
        <v>K3</v>
      </c>
      <c r="T41" s="17" t="s">
        <v>463</v>
      </c>
      <c r="U41" s="17" t="s">
        <v>518</v>
      </c>
      <c r="V41" s="17"/>
      <c r="W41" s="17" t="s">
        <v>36</v>
      </c>
      <c r="X41" s="17"/>
      <c r="Y41" s="17" t="s">
        <v>29</v>
      </c>
      <c r="Z41" s="17"/>
      <c r="AA41" s="17" t="s">
        <v>39</v>
      </c>
      <c r="AB41" s="129">
        <f>VLOOKUP(B41,[3]Rekap!$D$9:$K$79,8,FALSE)</f>
        <v>3599029</v>
      </c>
      <c r="AC41" s="17"/>
      <c r="AD41" s="17" t="str">
        <f>VLOOKUP(B41,[4]Rekening!$C$9:$E$79,3,FALSE)</f>
        <v>1080012583044</v>
      </c>
      <c r="AE41" s="17" t="s">
        <v>464</v>
      </c>
      <c r="AF41" s="25" t="s">
        <v>465</v>
      </c>
      <c r="AG41" s="17"/>
      <c r="AH41" s="17"/>
      <c r="AI41" s="17"/>
      <c r="AJ41" s="17"/>
    </row>
    <row r="42" spans="1:36" x14ac:dyDescent="0.25">
      <c r="A42" s="21">
        <f t="shared" si="0"/>
        <v>40</v>
      </c>
      <c r="B42" s="6" t="s">
        <v>101</v>
      </c>
      <c r="C42" s="22"/>
      <c r="D42" s="18" t="s">
        <v>172</v>
      </c>
      <c r="E42" s="17" t="str">
        <f>VLOOKUP(B42,[1]Sheet2!$B$11:$E$94,4,FALSE)</f>
        <v>1403092707763910</v>
      </c>
      <c r="F42" s="17"/>
      <c r="G42" s="23"/>
      <c r="H42" s="17"/>
      <c r="I42" s="24">
        <v>42501</v>
      </c>
      <c r="J42" s="17" t="s">
        <v>21</v>
      </c>
      <c r="K42" s="24">
        <v>27968</v>
      </c>
      <c r="L42" s="25" t="s">
        <v>384</v>
      </c>
      <c r="M42" s="17" t="str">
        <f>VLOOKUP(B42,'[2]Jan-Des23(rumus)'!$G$12:$M$100,7,FALSE)</f>
        <v>Jl. Merak No. 13 Prumnas THP III RT 08/ RW 09 Kel. Balai Makam</v>
      </c>
      <c r="N42" s="17" t="s">
        <v>459</v>
      </c>
      <c r="O42" s="17"/>
      <c r="P42" s="17">
        <v>28784</v>
      </c>
      <c r="Q42" s="17" t="s">
        <v>460</v>
      </c>
      <c r="R42" s="17" t="s">
        <v>461</v>
      </c>
      <c r="S42" s="17" t="str">
        <f>VLOOKUP(D42,'[2]Jan-Des23(rumus)'!$C$12:$H$100,6,FALSE)</f>
        <v>K3</v>
      </c>
      <c r="T42" s="17" t="s">
        <v>463</v>
      </c>
      <c r="U42" s="17" t="s">
        <v>518</v>
      </c>
      <c r="V42" s="17"/>
      <c r="W42" s="17" t="s">
        <v>36</v>
      </c>
      <c r="X42" s="17"/>
      <c r="Y42" s="17" t="s">
        <v>29</v>
      </c>
      <c r="Z42" s="17"/>
      <c r="AA42" s="17" t="s">
        <v>39</v>
      </c>
      <c r="AB42" s="129">
        <f>VLOOKUP(B42,[3]Rekap!$D$9:$K$79,8,FALSE)</f>
        <v>3599029</v>
      </c>
      <c r="AC42" s="17"/>
      <c r="AD42" s="17" t="str">
        <f>VLOOKUP(B42,[4]Rekening!$C$9:$E$79,3,FALSE)</f>
        <v>9000019459016</v>
      </c>
      <c r="AE42" s="17" t="s">
        <v>464</v>
      </c>
      <c r="AF42" s="25" t="s">
        <v>465</v>
      </c>
      <c r="AG42" s="17"/>
      <c r="AH42" s="17"/>
      <c r="AI42" s="17"/>
      <c r="AJ42" s="17"/>
    </row>
    <row r="43" spans="1:36" x14ac:dyDescent="0.25">
      <c r="A43" s="21">
        <f t="shared" si="0"/>
        <v>41</v>
      </c>
      <c r="B43" s="6" t="s">
        <v>102</v>
      </c>
      <c r="C43" s="22"/>
      <c r="D43" s="18" t="s">
        <v>173</v>
      </c>
      <c r="E43" s="17" t="str">
        <f>VLOOKUP(B43,[1]Sheet2!$B$11:$E$94,4,FALSE)</f>
        <v>1403091212830781</v>
      </c>
      <c r="F43" s="17"/>
      <c r="G43" s="23"/>
      <c r="H43" s="17"/>
      <c r="I43" s="24">
        <v>42501</v>
      </c>
      <c r="J43" s="17" t="s">
        <v>21</v>
      </c>
      <c r="K43" s="24">
        <v>30662</v>
      </c>
      <c r="L43" s="25" t="s">
        <v>385</v>
      </c>
      <c r="M43" s="17" t="str">
        <f>VLOOKUP(B43,'[2]Jan-Des23(rumus)'!$G$12:$M$100,7,FALSE)</f>
        <v>Jl. Bakti Nusantara  RT 003/ RW 006 Kel. Babussalam</v>
      </c>
      <c r="N43" s="17" t="s">
        <v>459</v>
      </c>
      <c r="O43" s="17"/>
      <c r="P43" s="17">
        <v>28784</v>
      </c>
      <c r="Q43" s="17" t="s">
        <v>460</v>
      </c>
      <c r="R43" s="17" t="s">
        <v>461</v>
      </c>
      <c r="S43" s="17" t="str">
        <f>VLOOKUP(D43,'[2]Jan-Des23(rumus)'!$C$12:$H$100,6,FALSE)</f>
        <v>K3</v>
      </c>
      <c r="T43" s="17" t="s">
        <v>463</v>
      </c>
      <c r="U43" s="17" t="s">
        <v>514</v>
      </c>
      <c r="V43" s="17"/>
      <c r="W43" s="17" t="s">
        <v>36</v>
      </c>
      <c r="X43" s="17"/>
      <c r="Y43" s="17" t="s">
        <v>29</v>
      </c>
      <c r="Z43" s="17"/>
      <c r="AA43" s="17" t="s">
        <v>39</v>
      </c>
      <c r="AB43" s="129">
        <f>VLOOKUP(B43,[3]Rekap!$D$9:$K$79,8,FALSE)</f>
        <v>3654800.5</v>
      </c>
      <c r="AC43" s="17"/>
      <c r="AD43" s="17" t="str">
        <f>VLOOKUP(B43,[4]Rekening!$C$9:$E$79,3,FALSE)</f>
        <v>1720000087082</v>
      </c>
      <c r="AE43" s="17" t="s">
        <v>464</v>
      </c>
      <c r="AF43" s="25" t="s">
        <v>465</v>
      </c>
      <c r="AG43" s="17"/>
      <c r="AH43" s="17"/>
      <c r="AI43" s="17"/>
      <c r="AJ43" s="17"/>
    </row>
    <row r="44" spans="1:36" x14ac:dyDescent="0.25">
      <c r="A44" s="21">
        <f t="shared" si="0"/>
        <v>42</v>
      </c>
      <c r="B44" s="6" t="s">
        <v>103</v>
      </c>
      <c r="C44" s="22"/>
      <c r="D44" s="18" t="s">
        <v>174</v>
      </c>
      <c r="E44" s="17" t="str">
        <f>VLOOKUP(B44,[1]Sheet2!$B$11:$E$94,4,FALSE)</f>
        <v>1304081107860004</v>
      </c>
      <c r="F44" s="17"/>
      <c r="G44" s="23"/>
      <c r="H44" s="17"/>
      <c r="I44" s="24">
        <v>42501</v>
      </c>
      <c r="J44" s="17" t="s">
        <v>21</v>
      </c>
      <c r="K44" s="24">
        <v>31604</v>
      </c>
      <c r="L44" s="25" t="s">
        <v>386</v>
      </c>
      <c r="M44" s="17" t="str">
        <f>VLOOKUP(B44,'[2]Jan-Des23(rumus)'!$G$12:$M$100,7,FALSE)</f>
        <v>Jl. Tribrata Perum Green Nirwana 9C Kel. Babussalam</v>
      </c>
      <c r="N44" s="17" t="s">
        <v>459</v>
      </c>
      <c r="O44" s="17"/>
      <c r="P44" s="17">
        <v>28784</v>
      </c>
      <c r="Q44" s="17" t="s">
        <v>460</v>
      </c>
      <c r="R44" s="17" t="s">
        <v>461</v>
      </c>
      <c r="S44" s="17" t="str">
        <f>VLOOKUP(D44,'[2]Jan-Des23(rumus)'!$C$12:$H$100,6,FALSE)</f>
        <v>K2</v>
      </c>
      <c r="T44" s="17" t="s">
        <v>463</v>
      </c>
      <c r="U44" s="17" t="s">
        <v>517</v>
      </c>
      <c r="V44" s="17"/>
      <c r="W44" s="17" t="s">
        <v>36</v>
      </c>
      <c r="X44" s="17"/>
      <c r="Y44" s="17" t="s">
        <v>29</v>
      </c>
      <c r="Z44" s="17"/>
      <c r="AA44" s="17" t="s">
        <v>39</v>
      </c>
      <c r="AB44" s="129">
        <f>VLOOKUP(B44,[3]Rekap!$D$9:$K$79,8,FALSE)</f>
        <v>3599029</v>
      </c>
      <c r="AC44" s="17"/>
      <c r="AD44" s="17" t="str">
        <f>VLOOKUP(B44,[4]Rekening!$C$9:$E$79,3,FALSE)</f>
        <v>1720000636565</v>
      </c>
      <c r="AE44" s="17" t="s">
        <v>464</v>
      </c>
      <c r="AF44" s="25" t="s">
        <v>465</v>
      </c>
      <c r="AG44" s="17"/>
      <c r="AH44" s="17"/>
      <c r="AI44" s="17"/>
      <c r="AJ44" s="17"/>
    </row>
    <row r="45" spans="1:36" x14ac:dyDescent="0.25">
      <c r="A45" s="21">
        <f t="shared" si="0"/>
        <v>43</v>
      </c>
      <c r="B45" s="6" t="s">
        <v>104</v>
      </c>
      <c r="C45" s="22"/>
      <c r="D45" s="18" t="s">
        <v>175</v>
      </c>
      <c r="E45" s="17" t="str">
        <f>VLOOKUP(B45,[1]Sheet2!$B$11:$E$94,4,FALSE)</f>
        <v>1403092706900003</v>
      </c>
      <c r="F45" s="17"/>
      <c r="G45" s="23"/>
      <c r="H45" s="17"/>
      <c r="I45" s="24">
        <v>42501</v>
      </c>
      <c r="J45" s="17" t="s">
        <v>21</v>
      </c>
      <c r="K45" s="24">
        <v>33051</v>
      </c>
      <c r="L45" s="25" t="s">
        <v>387</v>
      </c>
      <c r="M45" s="17" t="str">
        <f>VLOOKUP(B45,'[2]Jan-Des23(rumus)'!$G$12:$M$100,7,FALSE)</f>
        <v>Jl. Lintas Duri – Dumai KM. 11 Kulim Kel. Sebangar</v>
      </c>
      <c r="N45" s="17" t="s">
        <v>459</v>
      </c>
      <c r="O45" s="17"/>
      <c r="P45" s="17">
        <v>28784</v>
      </c>
      <c r="Q45" s="17" t="s">
        <v>460</v>
      </c>
      <c r="R45" s="17" t="s">
        <v>461</v>
      </c>
      <c r="S45" s="17" t="str">
        <f>VLOOKUP(D45,'[2]Jan-Des23(rumus)'!$C$12:$H$100,6,FALSE)</f>
        <v>K2</v>
      </c>
      <c r="T45" s="17" t="s">
        <v>463</v>
      </c>
      <c r="U45" s="17" t="s">
        <v>514</v>
      </c>
      <c r="V45" s="17"/>
      <c r="W45" s="17" t="s">
        <v>36</v>
      </c>
      <c r="X45" s="17"/>
      <c r="Y45" s="17" t="s">
        <v>29</v>
      </c>
      <c r="Z45" s="17"/>
      <c r="AA45" s="17" t="s">
        <v>39</v>
      </c>
      <c r="AB45" s="129">
        <f>VLOOKUP(B45,[3]Rekap!$D$9:$K$79,8,FALSE)</f>
        <v>3654800.5</v>
      </c>
      <c r="AC45" s="17"/>
      <c r="AD45" s="17" t="str">
        <f>VLOOKUP(B45,[4]Rekening!$C$9:$E$79,3,FALSE)</f>
        <v>1720000017378</v>
      </c>
      <c r="AE45" s="17" t="s">
        <v>464</v>
      </c>
      <c r="AF45" s="25" t="s">
        <v>465</v>
      </c>
      <c r="AG45" s="17"/>
      <c r="AH45" s="17"/>
      <c r="AI45" s="17"/>
      <c r="AJ45" s="17"/>
    </row>
    <row r="46" spans="1:36" x14ac:dyDescent="0.25">
      <c r="A46" s="21">
        <f t="shared" si="0"/>
        <v>44</v>
      </c>
      <c r="B46" s="6" t="s">
        <v>105</v>
      </c>
      <c r="C46" s="22"/>
      <c r="D46" s="18" t="s">
        <v>176</v>
      </c>
      <c r="E46" s="17" t="str">
        <f>VLOOKUP(B46,[1]Sheet2!$B$11:$E$94,4,FALSE)</f>
        <v>1403090406778652</v>
      </c>
      <c r="F46" s="17"/>
      <c r="G46" s="23"/>
      <c r="H46" s="17"/>
      <c r="I46" s="24">
        <v>42501</v>
      </c>
      <c r="J46" s="17" t="s">
        <v>21</v>
      </c>
      <c r="K46" s="24">
        <v>28280</v>
      </c>
      <c r="L46" s="25" t="s">
        <v>388</v>
      </c>
      <c r="M46" s="17" t="str">
        <f>VLOOKUP(B46,'[2]Jan-Des23(rumus)'!$G$12:$M$100,7,FALSE)</f>
        <v>Jl. Rokan RT 03/ RW 09  Kel. Air Jamban Kec. Mandau</v>
      </c>
      <c r="N46" s="17" t="s">
        <v>459</v>
      </c>
      <c r="O46" s="17"/>
      <c r="P46" s="17">
        <v>28784</v>
      </c>
      <c r="Q46" s="17" t="s">
        <v>460</v>
      </c>
      <c r="R46" s="17" t="s">
        <v>461</v>
      </c>
      <c r="S46" s="17" t="str">
        <f>VLOOKUP(D46,'[2]Jan-Des23(rumus)'!$C$12:$H$100,6,FALSE)</f>
        <v>K3</v>
      </c>
      <c r="T46" s="17" t="s">
        <v>463</v>
      </c>
      <c r="U46" s="17" t="s">
        <v>514</v>
      </c>
      <c r="V46" s="17"/>
      <c r="W46" s="17" t="s">
        <v>36</v>
      </c>
      <c r="X46" s="17"/>
      <c r="Y46" s="17" t="s">
        <v>29</v>
      </c>
      <c r="Z46" s="17"/>
      <c r="AA46" s="17" t="s">
        <v>39</v>
      </c>
      <c r="AB46" s="129">
        <f>VLOOKUP(B46,[3]Rekap!$D$9:$K$79,8,FALSE)</f>
        <v>3654800.5</v>
      </c>
      <c r="AC46" s="17"/>
      <c r="AD46" s="17" t="str">
        <f>VLOOKUP(B46,[4]Rekening!$C$9:$E$79,3,FALSE)</f>
        <v>1720000471559</v>
      </c>
      <c r="AE46" s="17" t="s">
        <v>464</v>
      </c>
      <c r="AF46" s="25" t="s">
        <v>465</v>
      </c>
      <c r="AG46" s="17"/>
      <c r="AH46" s="17"/>
      <c r="AI46" s="17"/>
      <c r="AJ46" s="17"/>
    </row>
    <row r="47" spans="1:36" x14ac:dyDescent="0.25">
      <c r="A47" s="21">
        <f t="shared" si="0"/>
        <v>45</v>
      </c>
      <c r="B47" s="6" t="s">
        <v>106</v>
      </c>
      <c r="C47" s="22"/>
      <c r="D47" s="18" t="s">
        <v>177</v>
      </c>
      <c r="E47" s="17" t="str">
        <f>VLOOKUP(B47,[1]Sheet2!$B$11:$E$94,4,FALSE)</f>
        <v>1403090303888635</v>
      </c>
      <c r="F47" s="17"/>
      <c r="G47" s="23"/>
      <c r="H47" s="17"/>
      <c r="I47" s="24">
        <v>42501</v>
      </c>
      <c r="J47" s="17" t="s">
        <v>21</v>
      </c>
      <c r="K47" s="24">
        <v>32205</v>
      </c>
      <c r="L47" s="25" t="s">
        <v>389</v>
      </c>
      <c r="M47" s="17" t="str">
        <f>VLOOKUP(B47,'[2]Jan-Des23(rumus)'!$G$12:$M$100,7,FALSE)</f>
        <v>Jl.Anggur Merah</v>
      </c>
      <c r="N47" s="17" t="s">
        <v>459</v>
      </c>
      <c r="O47" s="17"/>
      <c r="P47" s="17">
        <v>28784</v>
      </c>
      <c r="Q47" s="17" t="s">
        <v>460</v>
      </c>
      <c r="R47" s="17" t="s">
        <v>461</v>
      </c>
      <c r="S47" s="17" t="str">
        <f>VLOOKUP(D47,'[2]Jan-Des23(rumus)'!$C$12:$H$100,6,FALSE)</f>
        <v>K2</v>
      </c>
      <c r="T47" s="17" t="s">
        <v>463</v>
      </c>
      <c r="U47" s="17" t="s">
        <v>511</v>
      </c>
      <c r="V47" s="17"/>
      <c r="W47" s="17" t="s">
        <v>36</v>
      </c>
      <c r="X47" s="17"/>
      <c r="Y47" s="17" t="s">
        <v>29</v>
      </c>
      <c r="Z47" s="17"/>
      <c r="AA47" s="17" t="s">
        <v>39</v>
      </c>
      <c r="AB47" s="129">
        <f>VLOOKUP(B47,[3]Rekap!$D$9:$K$79,8,FALSE)</f>
        <v>3621941.44</v>
      </c>
      <c r="AC47" s="17"/>
      <c r="AD47" s="17" t="str">
        <f>VLOOKUP(B47,[4]Rekening!$C$9:$E$79,3,FALSE)</f>
        <v>1720000651416</v>
      </c>
      <c r="AE47" s="17" t="s">
        <v>464</v>
      </c>
      <c r="AF47" s="25" t="s">
        <v>465</v>
      </c>
      <c r="AG47" s="17"/>
      <c r="AH47" s="17"/>
      <c r="AI47" s="17"/>
      <c r="AJ47" s="17"/>
    </row>
    <row r="48" spans="1:36" x14ac:dyDescent="0.25">
      <c r="A48" s="21">
        <f t="shared" si="0"/>
        <v>46</v>
      </c>
      <c r="B48" s="6" t="s">
        <v>107</v>
      </c>
      <c r="C48" s="22"/>
      <c r="D48" s="18" t="s">
        <v>178</v>
      </c>
      <c r="E48" s="25" t="s">
        <v>215</v>
      </c>
      <c r="F48" s="17"/>
      <c r="G48" s="23"/>
      <c r="H48" s="17"/>
      <c r="I48" s="24">
        <v>42836</v>
      </c>
      <c r="J48" s="17" t="s">
        <v>21</v>
      </c>
      <c r="K48" s="24">
        <v>31545</v>
      </c>
      <c r="L48" s="25" t="s">
        <v>392</v>
      </c>
      <c r="M48" s="17" t="str">
        <f>VLOOKUP(B48,'[2]Jan-Des23(rumus)'!$G$12:$M$100,7,FALSE)</f>
        <v>Jl.Sempurna Sebanga</v>
      </c>
      <c r="N48" s="17" t="s">
        <v>459</v>
      </c>
      <c r="O48" s="17"/>
      <c r="P48" s="17">
        <v>28784</v>
      </c>
      <c r="Q48" s="17" t="s">
        <v>460</v>
      </c>
      <c r="R48" s="17" t="s">
        <v>461</v>
      </c>
      <c r="S48" s="17" t="str">
        <f>VLOOKUP(D48,'[2]Jan-Des23(rumus)'!$C$12:$H$100,6,FALSE)</f>
        <v>K3</v>
      </c>
      <c r="T48" s="17" t="s">
        <v>463</v>
      </c>
      <c r="U48" s="17" t="s">
        <v>514</v>
      </c>
      <c r="V48" s="17"/>
      <c r="W48" s="17" t="s">
        <v>36</v>
      </c>
      <c r="X48" s="17"/>
      <c r="Y48" s="17" t="s">
        <v>29</v>
      </c>
      <c r="Z48" s="17"/>
      <c r="AA48" s="17" t="s">
        <v>39</v>
      </c>
      <c r="AB48" s="129">
        <f>VLOOKUP(B48,[3]Rekap!$D$9:$K$79,8,FALSE)</f>
        <v>3654800.5</v>
      </c>
      <c r="AC48" s="17"/>
      <c r="AD48" s="17" t="str">
        <f>VLOOKUP(B48,[4]Rekening!$C$9:$E$79,3,FALSE)</f>
        <v>1080006035993</v>
      </c>
      <c r="AE48" s="17" t="s">
        <v>464</v>
      </c>
      <c r="AF48" s="25" t="s">
        <v>465</v>
      </c>
      <c r="AG48" s="17"/>
      <c r="AH48" s="17"/>
      <c r="AI48" s="17"/>
      <c r="AJ48" s="17"/>
    </row>
    <row r="49" spans="1:36" x14ac:dyDescent="0.25">
      <c r="A49" s="21">
        <f t="shared" si="0"/>
        <v>47</v>
      </c>
      <c r="B49" s="6" t="s">
        <v>108</v>
      </c>
      <c r="C49" s="22"/>
      <c r="D49" s="18" t="s">
        <v>179</v>
      </c>
      <c r="E49" s="25" t="s">
        <v>216</v>
      </c>
      <c r="F49" s="17"/>
      <c r="G49" s="23"/>
      <c r="H49" s="17"/>
      <c r="I49" s="24">
        <v>42836</v>
      </c>
      <c r="J49" s="17" t="s">
        <v>21</v>
      </c>
      <c r="K49" s="24">
        <v>30997</v>
      </c>
      <c r="L49" s="25" t="s">
        <v>390</v>
      </c>
      <c r="M49" s="17" t="str">
        <f>VLOOKUP(B49,'[2]Jan-Des23(rumus)'!$G$12:$M$100,7,FALSE)</f>
        <v>Jl.Kayangan Gg.pantau</v>
      </c>
      <c r="N49" s="17" t="s">
        <v>459</v>
      </c>
      <c r="O49" s="17"/>
      <c r="P49" s="17">
        <v>28784</v>
      </c>
      <c r="Q49" s="17" t="s">
        <v>460</v>
      </c>
      <c r="R49" s="17" t="s">
        <v>461</v>
      </c>
      <c r="S49" s="17" t="str">
        <f>VLOOKUP(D49,'[2]Jan-Des23(rumus)'!$C$12:$H$100,6,FALSE)</f>
        <v>K2</v>
      </c>
      <c r="T49" s="17" t="s">
        <v>463</v>
      </c>
      <c r="U49" s="17" t="s">
        <v>511</v>
      </c>
      <c r="V49" s="17"/>
      <c r="W49" s="17" t="s">
        <v>36</v>
      </c>
      <c r="X49" s="17"/>
      <c r="Y49" s="17" t="s">
        <v>29</v>
      </c>
      <c r="Z49" s="17"/>
      <c r="AA49" s="17" t="s">
        <v>39</v>
      </c>
      <c r="AB49" s="129">
        <f>VLOOKUP(B49,[3]Rekap!$D$9:$K$79,8,FALSE)</f>
        <v>3621941.44</v>
      </c>
      <c r="AC49" s="17"/>
      <c r="AD49" s="17" t="str">
        <f>VLOOKUP(B49,[4]Rekening!$C$9:$E$79,3,FALSE)</f>
        <v>1720000816894</v>
      </c>
      <c r="AE49" s="17" t="s">
        <v>464</v>
      </c>
      <c r="AF49" s="25" t="s">
        <v>465</v>
      </c>
      <c r="AG49" s="17"/>
      <c r="AH49" s="17"/>
      <c r="AI49" s="17"/>
      <c r="AJ49" s="17"/>
    </row>
    <row r="50" spans="1:36" x14ac:dyDescent="0.25">
      <c r="A50" s="21">
        <f t="shared" si="0"/>
        <v>48</v>
      </c>
      <c r="B50" s="6" t="s">
        <v>109</v>
      </c>
      <c r="C50" s="22"/>
      <c r="D50" s="18" t="s">
        <v>180</v>
      </c>
      <c r="E50" s="25" t="s">
        <v>217</v>
      </c>
      <c r="F50" s="17"/>
      <c r="G50" s="23"/>
      <c r="H50" s="17"/>
      <c r="I50" s="24">
        <v>42836</v>
      </c>
      <c r="J50" s="17" t="s">
        <v>21</v>
      </c>
      <c r="K50" s="24">
        <v>33610</v>
      </c>
      <c r="L50" s="25" t="s">
        <v>391</v>
      </c>
      <c r="M50" s="17" t="str">
        <f>VLOOKUP(B50,'[2]Jan-Des23(rumus)'!$G$12:$M$100,7,FALSE)</f>
        <v>jl.Bakti Nusantara</v>
      </c>
      <c r="N50" s="17" t="s">
        <v>459</v>
      </c>
      <c r="O50" s="17"/>
      <c r="P50" s="17">
        <v>28784</v>
      </c>
      <c r="Q50" s="17" t="s">
        <v>460</v>
      </c>
      <c r="R50" s="17" t="s">
        <v>461</v>
      </c>
      <c r="S50" s="17" t="str">
        <f>VLOOKUP(D50,'[2]Jan-Des23(rumus)'!$C$12:$H$100,6,FALSE)</f>
        <v>K1</v>
      </c>
      <c r="T50" s="17" t="s">
        <v>463</v>
      </c>
      <c r="U50" s="17" t="s">
        <v>513</v>
      </c>
      <c r="V50" s="17"/>
      <c r="W50" s="17" t="s">
        <v>36</v>
      </c>
      <c r="X50" s="17"/>
      <c r="Y50" s="17" t="s">
        <v>29</v>
      </c>
      <c r="Z50" s="17"/>
      <c r="AA50" s="17" t="s">
        <v>39</v>
      </c>
      <c r="AB50" s="129">
        <f>VLOOKUP(B50,[3]Rekap!$D$9:$K$79,8,FALSE)</f>
        <v>3632521.6</v>
      </c>
      <c r="AC50" s="17"/>
      <c r="AD50" s="17" t="str">
        <f>VLOOKUP(B50,[4]Rekening!$C$9:$E$79,3,FALSE)</f>
        <v>1130007101094</v>
      </c>
      <c r="AE50" s="17" t="s">
        <v>464</v>
      </c>
      <c r="AF50" s="25" t="s">
        <v>465</v>
      </c>
      <c r="AG50" s="17"/>
      <c r="AH50" s="17"/>
      <c r="AI50" s="17"/>
      <c r="AJ50" s="17"/>
    </row>
    <row r="51" spans="1:36" x14ac:dyDescent="0.25">
      <c r="A51" s="21">
        <f t="shared" si="0"/>
        <v>49</v>
      </c>
      <c r="B51" s="6" t="s">
        <v>110</v>
      </c>
      <c r="C51" s="22"/>
      <c r="D51" s="18" t="s">
        <v>181</v>
      </c>
      <c r="E51" s="25" t="s">
        <v>218</v>
      </c>
      <c r="F51" s="17"/>
      <c r="G51" s="23"/>
      <c r="H51" s="17"/>
      <c r="I51" s="24">
        <v>42836</v>
      </c>
      <c r="J51" s="17" t="s">
        <v>21</v>
      </c>
      <c r="K51" s="24">
        <v>25204</v>
      </c>
      <c r="L51" s="25" t="s">
        <v>393</v>
      </c>
      <c r="M51" s="17" t="str">
        <f>VLOOKUP(B51,'[2]Jan-Des23(rumus)'!$G$12:$M$100,7,FALSE)</f>
        <v>Jl.Merak Perumnas Rt/RW 008/009 Desa balai makam</v>
      </c>
      <c r="N51" s="17" t="s">
        <v>459</v>
      </c>
      <c r="O51" s="17"/>
      <c r="P51" s="17">
        <v>28784</v>
      </c>
      <c r="Q51" s="17" t="s">
        <v>460</v>
      </c>
      <c r="R51" s="17" t="s">
        <v>461</v>
      </c>
      <c r="S51" s="17" t="str">
        <f>VLOOKUP(D51,'[2]Jan-Des23(rumus)'!$C$12:$H$100,6,FALSE)</f>
        <v>K2</v>
      </c>
      <c r="T51" s="17" t="s">
        <v>463</v>
      </c>
      <c r="U51" s="17" t="s">
        <v>516</v>
      </c>
      <c r="V51" s="17"/>
      <c r="W51" s="17" t="s">
        <v>36</v>
      </c>
      <c r="X51" s="17"/>
      <c r="Y51" s="17" t="s">
        <v>29</v>
      </c>
      <c r="Z51" s="17"/>
      <c r="AA51" s="17" t="s">
        <v>39</v>
      </c>
      <c r="AB51" s="129">
        <f>VLOOKUP(B51,[3]Rekap!$D$9:$K$79,8,FALSE)</f>
        <v>3654800.5</v>
      </c>
      <c r="AC51" s="17"/>
      <c r="AD51" s="17" t="str">
        <f>VLOOKUP(B51,[4]Rekening!$C$9:$E$79,3,FALSE)</f>
        <v>1080093076702</v>
      </c>
      <c r="AE51" s="17" t="s">
        <v>464</v>
      </c>
      <c r="AF51" s="25" t="s">
        <v>465</v>
      </c>
      <c r="AG51" s="17"/>
      <c r="AH51" s="17"/>
      <c r="AI51" s="17"/>
      <c r="AJ51" s="17"/>
    </row>
    <row r="52" spans="1:36" x14ac:dyDescent="0.25">
      <c r="A52" s="21">
        <f t="shared" si="0"/>
        <v>50</v>
      </c>
      <c r="B52" s="6" t="s">
        <v>111</v>
      </c>
      <c r="C52" s="22"/>
      <c r="D52" s="18" t="s">
        <v>182</v>
      </c>
      <c r="E52" s="25" t="s">
        <v>219</v>
      </c>
      <c r="F52" s="17"/>
      <c r="G52" s="23"/>
      <c r="H52" s="17"/>
      <c r="I52" s="24">
        <v>42836</v>
      </c>
      <c r="J52" s="17" t="s">
        <v>21</v>
      </c>
      <c r="K52" s="24">
        <v>31242</v>
      </c>
      <c r="L52" s="25" t="s">
        <v>394</v>
      </c>
      <c r="M52" s="17" t="str">
        <f>VLOOKUP(B52,'[2]Jan-Des23(rumus)'!$G$12:$M$100,7,FALSE)</f>
        <v xml:space="preserve">JL.ACEH GANG ACEH II NO 24 </v>
      </c>
      <c r="N52" s="17" t="s">
        <v>459</v>
      </c>
      <c r="O52" s="17"/>
      <c r="P52" s="17">
        <v>28784</v>
      </c>
      <c r="Q52" s="17" t="s">
        <v>460</v>
      </c>
      <c r="R52" s="17" t="s">
        <v>461</v>
      </c>
      <c r="S52" s="17" t="str">
        <f>VLOOKUP(D52,'[2]Jan-Des23(rumus)'!$C$12:$H$100,6,FALSE)</f>
        <v>K3</v>
      </c>
      <c r="T52" s="17" t="s">
        <v>463</v>
      </c>
      <c r="U52" s="17" t="s">
        <v>516</v>
      </c>
      <c r="V52" s="17"/>
      <c r="W52" s="17" t="s">
        <v>36</v>
      </c>
      <c r="X52" s="17"/>
      <c r="Y52" s="17" t="s">
        <v>29</v>
      </c>
      <c r="Z52" s="17"/>
      <c r="AA52" s="17" t="s">
        <v>39</v>
      </c>
      <c r="AB52" s="129">
        <f>VLOOKUP(B52,[3]Rekap!$D$9:$K$79,8,FALSE)</f>
        <v>3654800.5</v>
      </c>
      <c r="AC52" s="17"/>
      <c r="AD52" s="17" t="str">
        <f>VLOOKUP(B52,[4]Rekening!$C$9:$E$79,3,FALSE)</f>
        <v>1080011905149</v>
      </c>
      <c r="AE52" s="17" t="s">
        <v>464</v>
      </c>
      <c r="AF52" s="25" t="s">
        <v>465</v>
      </c>
      <c r="AG52" s="17"/>
      <c r="AH52" s="17"/>
      <c r="AI52" s="17"/>
      <c r="AJ52" s="17"/>
    </row>
    <row r="53" spans="1:36" x14ac:dyDescent="0.25">
      <c r="A53" s="21">
        <f t="shared" si="0"/>
        <v>51</v>
      </c>
      <c r="B53" s="6" t="s">
        <v>112</v>
      </c>
      <c r="C53" s="22"/>
      <c r="D53" s="18" t="s">
        <v>183</v>
      </c>
      <c r="E53" s="25" t="s">
        <v>220</v>
      </c>
      <c r="F53" s="17"/>
      <c r="G53" s="23"/>
      <c r="H53" s="17"/>
      <c r="I53" s="24">
        <v>42836</v>
      </c>
      <c r="J53" s="17" t="s">
        <v>21</v>
      </c>
      <c r="K53" s="24">
        <v>33564</v>
      </c>
      <c r="L53" s="25" t="s">
        <v>395</v>
      </c>
      <c r="M53" s="17" t="str">
        <f>VLOOKUP(B53,'[2]Jan-Des23(rumus)'!$G$12:$M$100,7,FALSE)</f>
        <v>JL. AMAN GG. SEROJA RT/RW 004/014 KEL. PEMATANG PUDU MANDAU</v>
      </c>
      <c r="N53" s="17" t="s">
        <v>459</v>
      </c>
      <c r="O53" s="17"/>
      <c r="P53" s="17">
        <v>28784</v>
      </c>
      <c r="Q53" s="17" t="s">
        <v>460</v>
      </c>
      <c r="R53" s="17" t="s">
        <v>461</v>
      </c>
      <c r="S53" s="17" t="str">
        <f>VLOOKUP(D53,'[2]Jan-Des23(rumus)'!$C$12:$H$100,6,FALSE)</f>
        <v>K0</v>
      </c>
      <c r="T53" s="17" t="s">
        <v>463</v>
      </c>
      <c r="U53" s="17" t="s">
        <v>514</v>
      </c>
      <c r="V53" s="17"/>
      <c r="W53" s="17" t="s">
        <v>36</v>
      </c>
      <c r="X53" s="17"/>
      <c r="Y53" s="17" t="s">
        <v>29</v>
      </c>
      <c r="Z53" s="17"/>
      <c r="AA53" s="17" t="s">
        <v>39</v>
      </c>
      <c r="AB53" s="129">
        <f>VLOOKUP(B53,[3]Rekap!$D$9:$K$79,8,FALSE)</f>
        <v>3654800.5</v>
      </c>
      <c r="AC53" s="17"/>
      <c r="AD53" s="17" t="str">
        <f>VLOOKUP(B53,[4]Rekening!$C$9:$E$79,3,FALSE)</f>
        <v>1720001580416</v>
      </c>
      <c r="AE53" s="17" t="s">
        <v>464</v>
      </c>
      <c r="AF53" s="25" t="s">
        <v>465</v>
      </c>
      <c r="AG53" s="17"/>
      <c r="AH53" s="17"/>
      <c r="AI53" s="17"/>
      <c r="AJ53" s="17"/>
    </row>
    <row r="54" spans="1:36" x14ac:dyDescent="0.25">
      <c r="A54" s="21">
        <f t="shared" si="0"/>
        <v>52</v>
      </c>
      <c r="B54" s="6" t="s">
        <v>113</v>
      </c>
      <c r="C54" s="22"/>
      <c r="D54" s="18" t="s">
        <v>184</v>
      </c>
      <c r="E54" s="25" t="s">
        <v>221</v>
      </c>
      <c r="F54" s="17"/>
      <c r="G54" s="23"/>
      <c r="H54" s="17"/>
      <c r="I54" s="24">
        <v>43201</v>
      </c>
      <c r="J54" s="17" t="s">
        <v>21</v>
      </c>
      <c r="K54" s="24">
        <v>35202</v>
      </c>
      <c r="L54" s="25" t="s">
        <v>396</v>
      </c>
      <c r="M54" s="17" t="str">
        <f>VLOOKUP(B54,'[2]Jan-Des23(rumus)'!$G$12:$M$100,7,FALSE)</f>
        <v>JL. TEGAL SARI GG. SIAGA</v>
      </c>
      <c r="N54" s="17" t="s">
        <v>459</v>
      </c>
      <c r="O54" s="17"/>
      <c r="P54" s="17">
        <v>28784</v>
      </c>
      <c r="Q54" s="17" t="s">
        <v>460</v>
      </c>
      <c r="R54" s="17" t="s">
        <v>461</v>
      </c>
      <c r="S54" s="17" t="str">
        <f>VLOOKUP(D54,'[2]Jan-Des23(rumus)'!$C$12:$H$100,6,FALSE)</f>
        <v>K0</v>
      </c>
      <c r="T54" s="17" t="s">
        <v>463</v>
      </c>
      <c r="U54" s="17" t="s">
        <v>515</v>
      </c>
      <c r="V54" s="17"/>
      <c r="W54" s="17" t="s">
        <v>36</v>
      </c>
      <c r="X54" s="17"/>
      <c r="Y54" s="17" t="s">
        <v>29</v>
      </c>
      <c r="Z54" s="17"/>
      <c r="AA54" s="17" t="s">
        <v>39</v>
      </c>
      <c r="AB54" s="129">
        <f>VLOOKUP(B54,[3]Rekap!$D$9:$K$79,8,FALSE)</f>
        <v>3599029</v>
      </c>
      <c r="AC54" s="17"/>
      <c r="AD54" s="17" t="str">
        <f>VLOOKUP(B54,[4]Rekening!$C$9:$E$79,3,FALSE)</f>
        <v>1720001573023</v>
      </c>
      <c r="AE54" s="17" t="s">
        <v>464</v>
      </c>
      <c r="AF54" s="25" t="s">
        <v>465</v>
      </c>
      <c r="AG54" s="17"/>
      <c r="AH54" s="17"/>
      <c r="AI54" s="17"/>
      <c r="AJ54" s="17"/>
    </row>
    <row r="55" spans="1:36" x14ac:dyDescent="0.25">
      <c r="A55" s="21">
        <f t="shared" si="0"/>
        <v>53</v>
      </c>
      <c r="B55" s="6" t="s">
        <v>114</v>
      </c>
      <c r="C55" s="22"/>
      <c r="D55" s="18" t="s">
        <v>185</v>
      </c>
      <c r="E55" s="25" t="s">
        <v>222</v>
      </c>
      <c r="F55" s="17"/>
      <c r="G55" s="23"/>
      <c r="H55" s="17"/>
      <c r="I55" s="24">
        <v>43566</v>
      </c>
      <c r="J55" s="17" t="s">
        <v>21</v>
      </c>
      <c r="K55" s="24">
        <v>30135</v>
      </c>
      <c r="L55" s="25" t="s">
        <v>397</v>
      </c>
      <c r="M55" s="17" t="str">
        <f>VLOOKUP(B55,'[2]Jan-Des23(rumus)'!$G$12:$M$100,7,FALSE)</f>
        <v>Jl. Melati gg damai</v>
      </c>
      <c r="N55" s="17" t="s">
        <v>459</v>
      </c>
      <c r="O55" s="17"/>
      <c r="P55" s="17">
        <v>28784</v>
      </c>
      <c r="Q55" s="17" t="s">
        <v>460</v>
      </c>
      <c r="R55" s="17" t="s">
        <v>461</v>
      </c>
      <c r="S55" s="17" t="str">
        <f>VLOOKUP(D55,'[2]Jan-Des23(rumus)'!$C$12:$H$100,6,FALSE)</f>
        <v>K3</v>
      </c>
      <c r="T55" s="17" t="s">
        <v>463</v>
      </c>
      <c r="U55" s="17" t="s">
        <v>513</v>
      </c>
      <c r="V55" s="17"/>
      <c r="W55" s="17" t="s">
        <v>36</v>
      </c>
      <c r="X55" s="17"/>
      <c r="Y55" s="17" t="s">
        <v>29</v>
      </c>
      <c r="Z55" s="17"/>
      <c r="AA55" s="17" t="s">
        <v>39</v>
      </c>
      <c r="AB55" s="129">
        <f>VLOOKUP(B55,[3]Rekap!$D$9:$K$79,8,FALSE)</f>
        <v>3632521.6</v>
      </c>
      <c r="AC55" s="17"/>
      <c r="AD55" s="17" t="str">
        <f>VLOOKUP(B55,[4]Rekening!$C$9:$E$79,3,FALSE)</f>
        <v>9000019404814</v>
      </c>
      <c r="AE55" s="17" t="s">
        <v>464</v>
      </c>
      <c r="AF55" s="25" t="s">
        <v>465</v>
      </c>
      <c r="AG55" s="17"/>
      <c r="AH55" s="17"/>
      <c r="AI55" s="17"/>
      <c r="AJ55" s="17"/>
    </row>
    <row r="56" spans="1:36" x14ac:dyDescent="0.25">
      <c r="A56" s="21">
        <f t="shared" si="0"/>
        <v>54</v>
      </c>
      <c r="B56" s="6" t="s">
        <v>115</v>
      </c>
      <c r="C56" s="22"/>
      <c r="D56" s="18" t="s">
        <v>186</v>
      </c>
      <c r="E56" s="25" t="s">
        <v>223</v>
      </c>
      <c r="F56" s="17"/>
      <c r="G56" s="23"/>
      <c r="H56" s="17"/>
      <c r="I56" s="24">
        <v>43566</v>
      </c>
      <c r="J56" s="17" t="s">
        <v>21</v>
      </c>
      <c r="K56" s="24">
        <v>32513</v>
      </c>
      <c r="L56" s="25" t="s">
        <v>398</v>
      </c>
      <c r="M56" s="17" t="str">
        <f>VLOOKUP(B56,'[2]Jan-Des23(rumus)'!$G$12:$M$100,7,FALSE)</f>
        <v>jl.astrib gg.matoa no.43</v>
      </c>
      <c r="N56" s="17" t="s">
        <v>459</v>
      </c>
      <c r="O56" s="17"/>
      <c r="P56" s="17">
        <v>28784</v>
      </c>
      <c r="Q56" s="17" t="s">
        <v>460</v>
      </c>
      <c r="R56" s="17" t="s">
        <v>461</v>
      </c>
      <c r="S56" s="17" t="str">
        <f>VLOOKUP(D56,'[2]Jan-Des23(rumus)'!$C$12:$H$100,6,FALSE)</f>
        <v>K2</v>
      </c>
      <c r="T56" s="17" t="s">
        <v>463</v>
      </c>
      <c r="U56" s="17" t="s">
        <v>516</v>
      </c>
      <c r="V56" s="17"/>
      <c r="W56" s="17" t="s">
        <v>36</v>
      </c>
      <c r="X56" s="17"/>
      <c r="Y56" s="17" t="s">
        <v>29</v>
      </c>
      <c r="Z56" s="17"/>
      <c r="AA56" s="17" t="s">
        <v>39</v>
      </c>
      <c r="AB56" s="129">
        <f>VLOOKUP(B56,[3]Rekap!$D$9:$K$79,8,FALSE)</f>
        <v>3654800.5</v>
      </c>
      <c r="AC56" s="17"/>
      <c r="AD56" s="17" t="str">
        <f>VLOOKUP(B56,[4]Rekening!$C$9:$E$79,3,FALSE)</f>
        <v>1720002456962</v>
      </c>
      <c r="AE56" s="17" t="s">
        <v>464</v>
      </c>
      <c r="AF56" s="25" t="s">
        <v>465</v>
      </c>
      <c r="AG56" s="17"/>
      <c r="AH56" s="17"/>
      <c r="AI56" s="17"/>
      <c r="AJ56" s="17"/>
    </row>
    <row r="57" spans="1:36" x14ac:dyDescent="0.25">
      <c r="A57" s="21">
        <f t="shared" si="0"/>
        <v>55</v>
      </c>
      <c r="B57" s="6" t="s">
        <v>116</v>
      </c>
      <c r="C57" s="22"/>
      <c r="D57" s="18" t="s">
        <v>187</v>
      </c>
      <c r="E57" s="25" t="s">
        <v>224</v>
      </c>
      <c r="F57" s="17"/>
      <c r="G57" s="23"/>
      <c r="H57" s="17"/>
      <c r="I57" s="24">
        <v>43566</v>
      </c>
      <c r="J57" s="17" t="s">
        <v>21</v>
      </c>
      <c r="K57" s="24">
        <v>32328</v>
      </c>
      <c r="L57" s="25" t="s">
        <v>399</v>
      </c>
      <c r="M57" s="17" t="str">
        <f>VLOOKUP(B57,'[2]Jan-Des23(rumus)'!$G$12:$M$100,7,FALSE)</f>
        <v>Jl.Aman</v>
      </c>
      <c r="N57" s="17" t="s">
        <v>459</v>
      </c>
      <c r="O57" s="17"/>
      <c r="P57" s="17">
        <v>28784</v>
      </c>
      <c r="Q57" s="17" t="s">
        <v>460</v>
      </c>
      <c r="R57" s="17" t="s">
        <v>461</v>
      </c>
      <c r="S57" s="17" t="str">
        <f>VLOOKUP(D57,'[2]Jan-Des23(rumus)'!$C$12:$H$100,6,FALSE)</f>
        <v>K2</v>
      </c>
      <c r="T57" s="17" t="s">
        <v>463</v>
      </c>
      <c r="U57" s="17" t="s">
        <v>518</v>
      </c>
      <c r="V57" s="17"/>
      <c r="W57" s="17" t="s">
        <v>36</v>
      </c>
      <c r="X57" s="17"/>
      <c r="Y57" s="17" t="s">
        <v>29</v>
      </c>
      <c r="Z57" s="17"/>
      <c r="AA57" s="17" t="s">
        <v>39</v>
      </c>
      <c r="AB57" s="129">
        <f>VLOOKUP(B57,[3]Rekap!$D$9:$K$79,8,FALSE)</f>
        <v>3599029</v>
      </c>
      <c r="AC57" s="17"/>
      <c r="AD57" s="17" t="str">
        <f>VLOOKUP(B57,[4]Rekening!$C$9:$E$79,3,FALSE)</f>
        <v>1720001573908</v>
      </c>
      <c r="AE57" s="17" t="s">
        <v>464</v>
      </c>
      <c r="AF57" s="25" t="s">
        <v>465</v>
      </c>
      <c r="AG57" s="17"/>
      <c r="AH57" s="17"/>
      <c r="AI57" s="17"/>
      <c r="AJ57" s="17"/>
    </row>
    <row r="58" spans="1:36" x14ac:dyDescent="0.25">
      <c r="A58" s="21">
        <f t="shared" si="0"/>
        <v>56</v>
      </c>
      <c r="B58" s="6" t="s">
        <v>117</v>
      </c>
      <c r="C58" s="22"/>
      <c r="D58" s="18" t="s">
        <v>188</v>
      </c>
      <c r="E58" s="25" t="s">
        <v>225</v>
      </c>
      <c r="F58" s="17"/>
      <c r="G58" s="23"/>
      <c r="H58" s="17"/>
      <c r="I58" s="24">
        <v>43344</v>
      </c>
      <c r="J58" s="17" t="s">
        <v>21</v>
      </c>
      <c r="K58" s="24">
        <v>31975</v>
      </c>
      <c r="L58" s="25" t="s">
        <v>400</v>
      </c>
      <c r="M58" s="17" t="str">
        <f>VLOOKUP(B58,'[2]Jan-Des23(rumus)'!$G$12:$M$100,7,FALSE)</f>
        <v>JL.SUDIRMAN RT 002 RW 019 KEL.AIR JAMBAN</v>
      </c>
      <c r="N58" s="17" t="s">
        <v>459</v>
      </c>
      <c r="O58" s="17"/>
      <c r="P58" s="17">
        <v>28784</v>
      </c>
      <c r="Q58" s="17" t="s">
        <v>460</v>
      </c>
      <c r="R58" s="17" t="s">
        <v>461</v>
      </c>
      <c r="S58" s="17" t="str">
        <f>VLOOKUP(D58,'[2]Jan-Des23(rumus)'!$C$12:$H$100,6,FALSE)</f>
        <v>K1</v>
      </c>
      <c r="T58" s="17" t="s">
        <v>463</v>
      </c>
      <c r="U58" s="17" t="s">
        <v>512</v>
      </c>
      <c r="V58" s="17"/>
      <c r="W58" s="17" t="s">
        <v>36</v>
      </c>
      <c r="X58" s="17"/>
      <c r="Y58" s="17" t="s">
        <v>29</v>
      </c>
      <c r="Z58" s="17"/>
      <c r="AA58" s="17" t="s">
        <v>39</v>
      </c>
      <c r="AB58" s="129">
        <f>VLOOKUP(B58,[3]Rekap!$D$9:$K$79,8,FALSE)</f>
        <v>3599029</v>
      </c>
      <c r="AC58" s="17"/>
      <c r="AD58" s="17" t="str">
        <f>VLOOKUP(B58,[4]Rekening!$C$9:$E$79,3,FALSE)</f>
        <v>1080012909686</v>
      </c>
      <c r="AE58" s="17" t="s">
        <v>464</v>
      </c>
      <c r="AF58" s="25" t="s">
        <v>465</v>
      </c>
      <c r="AG58" s="17"/>
      <c r="AH58" s="17"/>
      <c r="AI58" s="17"/>
      <c r="AJ58" s="17"/>
    </row>
    <row r="59" spans="1:36" x14ac:dyDescent="0.25">
      <c r="A59" s="21">
        <f t="shared" si="0"/>
        <v>57</v>
      </c>
      <c r="B59" s="6" t="s">
        <v>118</v>
      </c>
      <c r="C59" s="22"/>
      <c r="D59" s="18" t="s">
        <v>189</v>
      </c>
      <c r="E59" s="25" t="s">
        <v>226</v>
      </c>
      <c r="F59" s="17"/>
      <c r="G59" s="23"/>
      <c r="H59" s="17"/>
      <c r="I59" s="24">
        <v>43932</v>
      </c>
      <c r="J59" s="17" t="s">
        <v>21</v>
      </c>
      <c r="K59" s="24">
        <v>26832</v>
      </c>
      <c r="L59" s="25" t="s">
        <v>401</v>
      </c>
      <c r="M59" s="17" t="str">
        <f>VLOOKUP(B59,'[2]Jan-Des23(rumus)'!$G$12:$M$100,7,FALSE)</f>
        <v>JL.Jawa gg.teratai RT/RW 01/07 Kel.gajah sakti</v>
      </c>
      <c r="N59" s="17" t="s">
        <v>459</v>
      </c>
      <c r="O59" s="17"/>
      <c r="P59" s="17">
        <v>28784</v>
      </c>
      <c r="Q59" s="17" t="s">
        <v>460</v>
      </c>
      <c r="R59" s="17" t="s">
        <v>461</v>
      </c>
      <c r="S59" s="17" t="str">
        <f>VLOOKUP(D59,'[2]Jan-Des23(rumus)'!$C$12:$H$100,6,FALSE)</f>
        <v>K3</v>
      </c>
      <c r="T59" s="17" t="s">
        <v>463</v>
      </c>
      <c r="U59" s="17" t="s">
        <v>519</v>
      </c>
      <c r="V59" s="17"/>
      <c r="W59" s="17" t="s">
        <v>36</v>
      </c>
      <c r="X59" s="17"/>
      <c r="Y59" s="17" t="s">
        <v>29</v>
      </c>
      <c r="Z59" s="17"/>
      <c r="AA59" s="17" t="s">
        <v>39</v>
      </c>
      <c r="AB59" s="129">
        <f>VLOOKUP(B59,[3]Rekap!$D$9:$K$79,8,FALSE)</f>
        <v>3730681</v>
      </c>
      <c r="AC59" s="17"/>
      <c r="AD59" s="17" t="str">
        <f>VLOOKUP(B59,[4]Rekening!$C$9:$E$79,3,FALSE)</f>
        <v>1080005264503</v>
      </c>
      <c r="AE59" s="17" t="s">
        <v>464</v>
      </c>
      <c r="AF59" s="25" t="s">
        <v>465</v>
      </c>
      <c r="AG59" s="17"/>
      <c r="AH59" s="17"/>
      <c r="AI59" s="17"/>
      <c r="AJ59" s="17"/>
    </row>
    <row r="60" spans="1:36" x14ac:dyDescent="0.25">
      <c r="A60" s="21">
        <f t="shared" si="0"/>
        <v>58</v>
      </c>
      <c r="B60" s="6" t="s">
        <v>119</v>
      </c>
      <c r="C60" s="22"/>
      <c r="D60" s="18" t="s">
        <v>190</v>
      </c>
      <c r="E60" s="25" t="s">
        <v>227</v>
      </c>
      <c r="F60" s="17"/>
      <c r="G60" s="23"/>
      <c r="H60" s="17"/>
      <c r="I60" s="24">
        <v>44297</v>
      </c>
      <c r="J60" s="17" t="s">
        <v>21</v>
      </c>
      <c r="K60" s="24">
        <v>36215</v>
      </c>
      <c r="L60" s="25" t="s">
        <v>402</v>
      </c>
      <c r="M60" s="17" t="str">
        <f>VLOOKUP(B60,'[2]Jan-Des23(rumus)'!$G$12:$M$100,7,FALSE)</f>
        <v>JL.ANGGUR MERAH BLOK C NO.18</v>
      </c>
      <c r="N60" s="17" t="s">
        <v>459</v>
      </c>
      <c r="O60" s="17"/>
      <c r="P60" s="17">
        <v>28784</v>
      </c>
      <c r="Q60" s="17" t="s">
        <v>460</v>
      </c>
      <c r="R60" s="17" t="s">
        <v>461</v>
      </c>
      <c r="S60" s="17" t="str">
        <f>VLOOKUP(D60,'[2]Jan-Des23(rumus)'!$C$12:$H$100,6,FALSE)</f>
        <v>TK0</v>
      </c>
      <c r="T60" s="17" t="s">
        <v>463</v>
      </c>
      <c r="U60" s="17" t="s">
        <v>515</v>
      </c>
      <c r="V60" s="17"/>
      <c r="W60" s="17" t="s">
        <v>36</v>
      </c>
      <c r="X60" s="17"/>
      <c r="Y60" s="17" t="s">
        <v>29</v>
      </c>
      <c r="Z60" s="17"/>
      <c r="AA60" s="17" t="s">
        <v>39</v>
      </c>
      <c r="AB60" s="129">
        <f>VLOOKUP(B60,[3]Rekap!$D$9:$K$79,8,FALSE)</f>
        <v>3599029</v>
      </c>
      <c r="AC60" s="17"/>
      <c r="AD60" s="17" t="str">
        <f>VLOOKUP(B60,[4]Rekening!$C$9:$E$79,3,FALSE)</f>
        <v>1720003479286</v>
      </c>
      <c r="AE60" s="17" t="s">
        <v>464</v>
      </c>
      <c r="AF60" s="25" t="s">
        <v>465</v>
      </c>
      <c r="AG60" s="17"/>
      <c r="AH60" s="17"/>
      <c r="AI60" s="17"/>
      <c r="AJ60" s="17"/>
    </row>
    <row r="61" spans="1:36" x14ac:dyDescent="0.25">
      <c r="A61" s="21">
        <f t="shared" si="0"/>
        <v>59</v>
      </c>
      <c r="B61" s="6" t="s">
        <v>120</v>
      </c>
      <c r="C61" s="22"/>
      <c r="D61" s="18" t="s">
        <v>191</v>
      </c>
      <c r="E61" s="25" t="s">
        <v>228</v>
      </c>
      <c r="F61" s="17"/>
      <c r="G61" s="23"/>
      <c r="H61" s="17"/>
      <c r="I61" s="24">
        <v>42471</v>
      </c>
      <c r="J61" s="17" t="s">
        <v>21</v>
      </c>
      <c r="K61" s="24">
        <v>34187</v>
      </c>
      <c r="L61" s="25" t="s">
        <v>403</v>
      </c>
      <c r="M61" s="17" t="str">
        <f>VLOOKUP(B61,'[2]Jan-Des23(rumus)'!$G$12:$M$100,7,FALSE)</f>
        <v>JL. GUNUNG MERAKSA BARU</v>
      </c>
      <c r="N61" s="17" t="s">
        <v>459</v>
      </c>
      <c r="O61" s="17"/>
      <c r="P61" s="17">
        <v>28784</v>
      </c>
      <c r="Q61" s="17" t="s">
        <v>460</v>
      </c>
      <c r="R61" s="17" t="s">
        <v>461</v>
      </c>
      <c r="S61" s="17" t="str">
        <f>VLOOKUP(D61,'[2]Jan-Des23(rumus)'!$C$12:$H$100,6,FALSE)</f>
        <v>K3</v>
      </c>
      <c r="T61" s="17" t="s">
        <v>463</v>
      </c>
      <c r="U61" s="17" t="s">
        <v>511</v>
      </c>
      <c r="V61" s="17"/>
      <c r="W61" s="17" t="s">
        <v>36</v>
      </c>
      <c r="X61" s="17"/>
      <c r="Y61" s="17" t="s">
        <v>29</v>
      </c>
      <c r="Z61" s="17"/>
      <c r="AA61" s="17" t="s">
        <v>39</v>
      </c>
      <c r="AB61" s="129">
        <f>VLOOKUP(B61,[3]Rekap!$D$9:$K$79,8,FALSE)</f>
        <v>3621941.44</v>
      </c>
      <c r="AC61" s="17"/>
      <c r="AD61" s="17" t="str">
        <f>VLOOKUP(B61,[4]Rekening!$C$9:$E$79,3,FALSE)</f>
        <v>1080021750535</v>
      </c>
      <c r="AE61" s="17" t="s">
        <v>464</v>
      </c>
      <c r="AF61" s="25" t="s">
        <v>465</v>
      </c>
      <c r="AG61" s="17"/>
      <c r="AH61" s="17"/>
      <c r="AI61" s="17"/>
      <c r="AJ61" s="17"/>
    </row>
    <row r="62" spans="1:36" x14ac:dyDescent="0.25">
      <c r="A62" s="21">
        <f t="shared" si="0"/>
        <v>60</v>
      </c>
      <c r="B62" s="6" t="s">
        <v>121</v>
      </c>
      <c r="C62" s="22"/>
      <c r="D62" s="18" t="s">
        <v>192</v>
      </c>
      <c r="E62" s="25" t="s">
        <v>229</v>
      </c>
      <c r="F62" s="17"/>
      <c r="G62" s="23"/>
      <c r="H62" s="17"/>
      <c r="I62" s="24">
        <v>42471</v>
      </c>
      <c r="J62" s="17" t="s">
        <v>21</v>
      </c>
      <c r="K62" s="24">
        <v>29497</v>
      </c>
      <c r="L62" s="25" t="s">
        <v>404</v>
      </c>
      <c r="M62" s="17" t="str">
        <f>VLOOKUP(B62,'[2]Jan-Des23(rumus)'!$G$12:$M$100,7,FALSE)</f>
        <v>JL.OBOR 1 NO.67</v>
      </c>
      <c r="N62" s="17" t="s">
        <v>459</v>
      </c>
      <c r="O62" s="17"/>
      <c r="P62" s="17">
        <v>28784</v>
      </c>
      <c r="Q62" s="17" t="s">
        <v>460</v>
      </c>
      <c r="R62" s="17" t="s">
        <v>461</v>
      </c>
      <c r="S62" s="17" t="str">
        <f>VLOOKUP(D62,'[2]Jan-Des23(rumus)'!$C$12:$H$100,6,FALSE)</f>
        <v>TK0</v>
      </c>
      <c r="T62" s="17" t="s">
        <v>463</v>
      </c>
      <c r="U62" s="17" t="s">
        <v>515</v>
      </c>
      <c r="V62" s="17"/>
      <c r="W62" s="17" t="s">
        <v>36</v>
      </c>
      <c r="X62" s="17"/>
      <c r="Y62" s="17" t="s">
        <v>29</v>
      </c>
      <c r="Z62" s="17"/>
      <c r="AA62" s="17" t="s">
        <v>39</v>
      </c>
      <c r="AB62" s="129">
        <f>VLOOKUP(B62,[3]Rekap!$D$9:$K$79,8,FALSE)</f>
        <v>3599029</v>
      </c>
      <c r="AC62" s="17"/>
      <c r="AD62" s="17" t="s">
        <v>502</v>
      </c>
      <c r="AE62" s="17" t="s">
        <v>464</v>
      </c>
      <c r="AF62" s="25" t="s">
        <v>465</v>
      </c>
      <c r="AG62" s="17"/>
      <c r="AH62" s="17"/>
      <c r="AI62" s="17"/>
      <c r="AJ62" s="17"/>
    </row>
    <row r="63" spans="1:36" x14ac:dyDescent="0.25">
      <c r="A63" s="21">
        <f t="shared" si="0"/>
        <v>61</v>
      </c>
      <c r="B63" s="6" t="s">
        <v>122</v>
      </c>
      <c r="C63" s="22"/>
      <c r="D63" s="18" t="s">
        <v>193</v>
      </c>
      <c r="E63" s="25" t="s">
        <v>230</v>
      </c>
      <c r="F63" s="17"/>
      <c r="G63" s="23"/>
      <c r="H63" s="17"/>
      <c r="I63" s="24">
        <v>42471</v>
      </c>
      <c r="J63" s="17" t="s">
        <v>21</v>
      </c>
      <c r="K63" s="24">
        <v>25606</v>
      </c>
      <c r="L63" s="25" t="s">
        <v>405</v>
      </c>
      <c r="M63" s="17" t="str">
        <f>VLOOKUP(B63,'[2]Jan-Des23(rumus)'!$G$12:$M$100,7,FALSE)</f>
        <v>JL.NUSANTARA</v>
      </c>
      <c r="N63" s="17" t="s">
        <v>459</v>
      </c>
      <c r="O63" s="17"/>
      <c r="P63" s="17">
        <v>28784</v>
      </c>
      <c r="Q63" s="17" t="s">
        <v>460</v>
      </c>
      <c r="R63" s="17" t="s">
        <v>461</v>
      </c>
      <c r="S63" s="17" t="str">
        <f>VLOOKUP(D63,'[2]Jan-Des23(rumus)'!$C$12:$H$100,6,FALSE)</f>
        <v>K3</v>
      </c>
      <c r="T63" s="17" t="s">
        <v>463</v>
      </c>
      <c r="U63" s="17" t="s">
        <v>511</v>
      </c>
      <c r="V63" s="17"/>
      <c r="W63" s="17" t="s">
        <v>36</v>
      </c>
      <c r="X63" s="17"/>
      <c r="Y63" s="17" t="s">
        <v>29</v>
      </c>
      <c r="Z63" s="17"/>
      <c r="AA63" s="17" t="s">
        <v>39</v>
      </c>
      <c r="AB63" s="129">
        <f>VLOOKUP(B63,[3]Rekap!$D$9:$K$79,8,FALSE)</f>
        <v>3621941.44</v>
      </c>
      <c r="AC63" s="17"/>
      <c r="AD63" s="17" t="str">
        <f>VLOOKUP(B63,[4]Rekening!$C$9:$E$79,3,FALSE)</f>
        <v>1720000636615</v>
      </c>
      <c r="AE63" s="17" t="s">
        <v>464</v>
      </c>
      <c r="AF63" s="25" t="s">
        <v>465</v>
      </c>
      <c r="AG63" s="17"/>
      <c r="AH63" s="17"/>
      <c r="AI63" s="17"/>
      <c r="AJ63" s="17"/>
    </row>
    <row r="64" spans="1:36" x14ac:dyDescent="0.25">
      <c r="A64" s="21">
        <f t="shared" si="0"/>
        <v>62</v>
      </c>
      <c r="B64" s="6" t="s">
        <v>123</v>
      </c>
      <c r="C64" s="22"/>
      <c r="D64" s="18" t="s">
        <v>194</v>
      </c>
      <c r="E64" s="25" t="s">
        <v>231</v>
      </c>
      <c r="F64" s="17"/>
      <c r="G64" s="23"/>
      <c r="H64" s="17"/>
      <c r="I64" s="24">
        <v>42471</v>
      </c>
      <c r="J64" s="17" t="s">
        <v>21</v>
      </c>
      <c r="K64" s="24">
        <v>44006</v>
      </c>
      <c r="L64" s="25" t="s">
        <v>406</v>
      </c>
      <c r="M64" s="17" t="str">
        <f>VLOOKUP(B64,'[2]Jan-Des23(rumus)'!$G$12:$M$100,7,FALSE)</f>
        <v xml:space="preserve">JL.HUBULWATAN GG.RAHMAT </v>
      </c>
      <c r="N64" s="17" t="s">
        <v>459</v>
      </c>
      <c r="O64" s="17"/>
      <c r="P64" s="17">
        <v>28784</v>
      </c>
      <c r="Q64" s="17" t="s">
        <v>460</v>
      </c>
      <c r="R64" s="17" t="s">
        <v>32</v>
      </c>
      <c r="S64" s="17" t="str">
        <f>VLOOKUP(D64,'[2]Jan-Des23(rumus)'!$C$12:$H$100,6,FALSE)</f>
        <v>TK0</v>
      </c>
      <c r="T64" s="17" t="s">
        <v>463</v>
      </c>
      <c r="U64" s="17" t="s">
        <v>517</v>
      </c>
      <c r="V64" s="17"/>
      <c r="W64" s="17" t="s">
        <v>36</v>
      </c>
      <c r="X64" s="17"/>
      <c r="Y64" s="17" t="s">
        <v>29</v>
      </c>
      <c r="Z64" s="17"/>
      <c r="AA64" s="17" t="s">
        <v>39</v>
      </c>
      <c r="AB64" s="129">
        <f>VLOOKUP(B64,[3]Rekap!$D$9:$K$79,8,FALSE)</f>
        <v>3599029</v>
      </c>
      <c r="AC64" s="17"/>
      <c r="AD64" s="17" t="str">
        <f>VLOOKUP(B64,[4]Rekening!$C$9:$E$79,3,FALSE)</f>
        <v>1720003948769</v>
      </c>
      <c r="AE64" s="17" t="s">
        <v>464</v>
      </c>
      <c r="AF64" s="25" t="s">
        <v>465</v>
      </c>
      <c r="AG64" s="17"/>
      <c r="AH64" s="17"/>
      <c r="AI64" s="17"/>
      <c r="AJ64" s="17"/>
    </row>
    <row r="65" spans="1:36" x14ac:dyDescent="0.25">
      <c r="A65" s="21">
        <f t="shared" si="0"/>
        <v>63</v>
      </c>
      <c r="B65" s="6" t="s">
        <v>124</v>
      </c>
      <c r="C65" s="22"/>
      <c r="D65" s="18" t="s">
        <v>195</v>
      </c>
      <c r="E65" s="25" t="s">
        <v>232</v>
      </c>
      <c r="F65" s="17"/>
      <c r="G65" s="23"/>
      <c r="H65" s="17"/>
      <c r="I65" s="24">
        <v>42471</v>
      </c>
      <c r="J65" s="17" t="s">
        <v>21</v>
      </c>
      <c r="K65" s="24">
        <v>34131</v>
      </c>
      <c r="L65" s="25" t="s">
        <v>407</v>
      </c>
      <c r="M65" s="17" t="str">
        <f>VLOOKUP(B65,'[2]Jan-Des23(rumus)'!$G$12:$M$100,7,FALSE)</f>
        <v>JL.SWADAYA</v>
      </c>
      <c r="N65" s="17" t="s">
        <v>459</v>
      </c>
      <c r="O65" s="17"/>
      <c r="P65" s="17">
        <v>28784</v>
      </c>
      <c r="Q65" s="17" t="s">
        <v>460</v>
      </c>
      <c r="R65" s="17" t="s">
        <v>32</v>
      </c>
      <c r="S65" s="17" t="str">
        <f>VLOOKUP(D65,'[2]Jan-Des23(rumus)'!$C$12:$H$100,6,FALSE)</f>
        <v>TK0</v>
      </c>
      <c r="T65" s="17" t="s">
        <v>463</v>
      </c>
      <c r="U65" s="17" t="s">
        <v>517</v>
      </c>
      <c r="V65" s="17"/>
      <c r="W65" s="17" t="s">
        <v>36</v>
      </c>
      <c r="X65" s="17"/>
      <c r="Y65" s="17" t="s">
        <v>29</v>
      </c>
      <c r="Z65" s="17"/>
      <c r="AA65" s="17" t="s">
        <v>39</v>
      </c>
      <c r="AB65" s="129">
        <f>VLOOKUP(B65,[3]Rekap!$D$9:$K$79,8,FALSE)</f>
        <v>3599029</v>
      </c>
      <c r="AC65" s="17"/>
      <c r="AD65" s="17" t="str">
        <f>VLOOKUP(B65,[4]Rekening!$C$9:$E$79,3,FALSE)</f>
        <v>1080022902556</v>
      </c>
      <c r="AE65" s="17" t="s">
        <v>464</v>
      </c>
      <c r="AF65" s="25" t="s">
        <v>465</v>
      </c>
      <c r="AG65" s="17"/>
      <c r="AH65" s="17"/>
      <c r="AI65" s="17"/>
      <c r="AJ65" s="17"/>
    </row>
    <row r="66" spans="1:36" x14ac:dyDescent="0.25">
      <c r="A66" s="21">
        <f t="shared" si="0"/>
        <v>64</v>
      </c>
      <c r="B66" s="6" t="s">
        <v>125</v>
      </c>
      <c r="C66" s="22"/>
      <c r="D66" s="18" t="s">
        <v>196</v>
      </c>
      <c r="E66" s="25" t="s">
        <v>233</v>
      </c>
      <c r="F66" s="17"/>
      <c r="G66" s="23"/>
      <c r="H66" s="17"/>
      <c r="I66" s="24">
        <v>42471</v>
      </c>
      <c r="J66" s="17" t="s">
        <v>21</v>
      </c>
      <c r="K66" s="24">
        <v>26469</v>
      </c>
      <c r="L66" s="25" t="s">
        <v>408</v>
      </c>
      <c r="M66" s="17" t="str">
        <f>VLOOKUP(B66,'[2]Jan-Des23(rumus)'!$G$12:$M$100,7,FALSE)</f>
        <v>JL.KESEHATAN</v>
      </c>
      <c r="N66" s="17" t="s">
        <v>459</v>
      </c>
      <c r="O66" s="17"/>
      <c r="P66" s="17">
        <v>28784</v>
      </c>
      <c r="Q66" s="17" t="s">
        <v>460</v>
      </c>
      <c r="R66" s="17" t="s">
        <v>461</v>
      </c>
      <c r="S66" s="17" t="str">
        <f>VLOOKUP(D66,'[2]Jan-Des23(rumus)'!$C$12:$H$100,6,FALSE)</f>
        <v>K3</v>
      </c>
      <c r="T66" s="17" t="s">
        <v>463</v>
      </c>
      <c r="U66" s="17" t="s">
        <v>520</v>
      </c>
      <c r="V66" s="17"/>
      <c r="W66" s="17" t="s">
        <v>36</v>
      </c>
      <c r="X66" s="17"/>
      <c r="Y66" s="17" t="s">
        <v>29</v>
      </c>
      <c r="Z66" s="17"/>
      <c r="AA66" s="17" t="s">
        <v>39</v>
      </c>
      <c r="AB66" s="129">
        <f>VLOOKUP(B66,[3]Rekap!$D$9:$K$79,8,FALSE)</f>
        <v>3599029</v>
      </c>
      <c r="AC66" s="17"/>
      <c r="AD66" s="17" t="str">
        <f>VLOOKUP(B66,[4]Rekening!$C$9:$E$79,3,FALSE)</f>
        <v>1720004186211</v>
      </c>
      <c r="AE66" s="17" t="s">
        <v>464</v>
      </c>
      <c r="AF66" s="25" t="s">
        <v>465</v>
      </c>
      <c r="AG66" s="17"/>
      <c r="AH66" s="17"/>
      <c r="AI66" s="17"/>
      <c r="AJ66" s="17"/>
    </row>
    <row r="67" spans="1:36" x14ac:dyDescent="0.25">
      <c r="A67" s="21">
        <f t="shared" si="0"/>
        <v>65</v>
      </c>
      <c r="B67" s="6" t="s">
        <v>126</v>
      </c>
      <c r="C67" s="22"/>
      <c r="D67" s="19" t="s">
        <v>197</v>
      </c>
      <c r="E67" s="25" t="s">
        <v>234</v>
      </c>
      <c r="F67" s="17"/>
      <c r="G67" s="23"/>
      <c r="H67" s="17"/>
      <c r="I67" s="24">
        <v>42471</v>
      </c>
      <c r="J67" s="17" t="s">
        <v>21</v>
      </c>
      <c r="K67" s="24">
        <v>37429</v>
      </c>
      <c r="L67" s="25" t="s">
        <v>409</v>
      </c>
      <c r="M67" s="17" t="str">
        <f>VLOOKUP(B67,'[2]Jan-Des23(rumus)'!$G$12:$M$100,7,FALSE)</f>
        <v>JL.BAKTI KM.9 KULIM</v>
      </c>
      <c r="N67" s="17" t="s">
        <v>459</v>
      </c>
      <c r="O67" s="17"/>
      <c r="P67" s="17">
        <v>28784</v>
      </c>
      <c r="Q67" s="17" t="s">
        <v>460</v>
      </c>
      <c r="R67" s="17" t="s">
        <v>32</v>
      </c>
      <c r="S67" s="17" t="str">
        <f>VLOOKUP(D67,'[2]Jan-Des23(rumus)'!$C$12:$H$100,6,FALSE)</f>
        <v>TK0</v>
      </c>
      <c r="T67" s="17" t="s">
        <v>463</v>
      </c>
      <c r="U67" s="17" t="s">
        <v>521</v>
      </c>
      <c r="V67" s="17"/>
      <c r="W67" s="17" t="s">
        <v>36</v>
      </c>
      <c r="X67" s="17"/>
      <c r="Y67" s="17" t="s">
        <v>29</v>
      </c>
      <c r="Z67" s="17"/>
      <c r="AA67" s="17" t="s">
        <v>39</v>
      </c>
      <c r="AB67" s="129">
        <f>VLOOKUP(B67,[3]Rekap!$D$9:$K$79,8,FALSE)</f>
        <v>3599029</v>
      </c>
      <c r="AC67" s="17"/>
      <c r="AD67" s="17" t="str">
        <f>VLOOKUP(B67,[4]Rekening!$C$9:$E$79,3,FALSE)</f>
        <v>1720004209369</v>
      </c>
      <c r="AE67" s="17" t="s">
        <v>464</v>
      </c>
      <c r="AF67" s="25" t="s">
        <v>465</v>
      </c>
      <c r="AG67" s="17"/>
      <c r="AH67" s="17"/>
      <c r="AI67" s="17"/>
      <c r="AJ67" s="17"/>
    </row>
    <row r="68" spans="1:36" x14ac:dyDescent="0.25">
      <c r="A68" s="21">
        <f t="shared" si="0"/>
        <v>66</v>
      </c>
      <c r="B68" s="6" t="s">
        <v>127</v>
      </c>
      <c r="C68" s="22"/>
      <c r="D68" s="18" t="s">
        <v>198</v>
      </c>
      <c r="E68" s="25" t="s">
        <v>235</v>
      </c>
      <c r="F68" s="17"/>
      <c r="G68" s="23"/>
      <c r="H68" s="17"/>
      <c r="I68" s="24">
        <v>42471</v>
      </c>
      <c r="J68" s="17" t="s">
        <v>204</v>
      </c>
      <c r="K68" s="24">
        <v>36286</v>
      </c>
      <c r="L68" s="25" t="s">
        <v>410</v>
      </c>
      <c r="M68" s="17" t="str">
        <f>VLOOKUP(B68,'[2]Jan-Des23(rumus)'!$G$12:$M$100,7,FALSE)</f>
        <v>JL. TEGAL SARI BTN BLOK A NO.22</v>
      </c>
      <c r="N68" s="17" t="s">
        <v>459</v>
      </c>
      <c r="O68" s="17"/>
      <c r="P68" s="17">
        <v>28784</v>
      </c>
      <c r="Q68" s="17" t="s">
        <v>460</v>
      </c>
      <c r="R68" s="17" t="s">
        <v>32</v>
      </c>
      <c r="S68" s="17" t="str">
        <f>VLOOKUP(D68,'[2]Jan-Des23(rumus)'!$C$12:$H$100,6,FALSE)</f>
        <v>TK0</v>
      </c>
      <c r="T68" s="17" t="s">
        <v>463</v>
      </c>
      <c r="U68" s="17" t="s">
        <v>522</v>
      </c>
      <c r="V68" s="17"/>
      <c r="W68" s="17" t="s">
        <v>36</v>
      </c>
      <c r="X68" s="17"/>
      <c r="Y68" s="17" t="s">
        <v>29</v>
      </c>
      <c r="Z68" s="17"/>
      <c r="AA68" s="17" t="s">
        <v>39</v>
      </c>
      <c r="AB68" s="129">
        <f>VLOOKUP(B68,[3]Rekap!$D$9:$K$79,8,FALSE)</f>
        <v>4000000</v>
      </c>
      <c r="AC68" s="17"/>
      <c r="AD68" s="17" t="str">
        <f>VLOOKUP(B68,[4]Rekening!$C$9:$E$79,3,FALSE)</f>
        <v>1720004192557</v>
      </c>
      <c r="AE68" s="17" t="s">
        <v>464</v>
      </c>
      <c r="AF68" s="25" t="s">
        <v>465</v>
      </c>
      <c r="AG68" s="17"/>
      <c r="AH68" s="17"/>
      <c r="AI68" s="17"/>
      <c r="AJ68" s="17"/>
    </row>
    <row r="69" spans="1:36" x14ac:dyDescent="0.25">
      <c r="A69" s="21">
        <f t="shared" ref="A69:A132" si="1">A68+1</f>
        <v>67</v>
      </c>
      <c r="B69" s="6" t="s">
        <v>128</v>
      </c>
      <c r="C69" s="22"/>
      <c r="D69" s="18" t="s">
        <v>199</v>
      </c>
      <c r="E69" s="25" t="s">
        <v>236</v>
      </c>
      <c r="F69" s="17"/>
      <c r="G69" s="23"/>
      <c r="H69" s="17"/>
      <c r="I69" s="24">
        <v>42471</v>
      </c>
      <c r="J69" s="17" t="s">
        <v>21</v>
      </c>
      <c r="K69" s="24">
        <v>36805</v>
      </c>
      <c r="L69" s="25" t="s">
        <v>411</v>
      </c>
      <c r="M69" s="17" t="str">
        <f>VLOOKUP(B69,'[2]Jan-Des23(rumus)'!$G$12:$M$100,7,FALSE)</f>
        <v>Jl.Pertanian Perumahan Villa Flora Blok b 14</v>
      </c>
      <c r="N69" s="17" t="s">
        <v>459</v>
      </c>
      <c r="O69" s="17"/>
      <c r="P69" s="17">
        <v>28784</v>
      </c>
      <c r="Q69" s="17" t="s">
        <v>460</v>
      </c>
      <c r="R69" s="17" t="s">
        <v>32</v>
      </c>
      <c r="S69" s="17" t="str">
        <f>VLOOKUP(D69,'[2]Jan-Des23(rumus)'!$C$12:$H$100,6,FALSE)</f>
        <v>TK0</v>
      </c>
      <c r="T69" s="17" t="s">
        <v>463</v>
      </c>
      <c r="U69" s="17" t="s">
        <v>517</v>
      </c>
      <c r="V69" s="17"/>
      <c r="W69" s="17" t="s">
        <v>36</v>
      </c>
      <c r="X69" s="17"/>
      <c r="Y69" s="17" t="s">
        <v>29</v>
      </c>
      <c r="Z69" s="17"/>
      <c r="AA69" s="17" t="s">
        <v>39</v>
      </c>
      <c r="AB69" s="129">
        <f>VLOOKUP(B69,[3]Rekap!$D$9:$K$79,8,FALSE)</f>
        <v>3599029</v>
      </c>
      <c r="AC69" s="17"/>
      <c r="AD69" s="17" t="str">
        <f>VLOOKUP(B69,[4]Rekening!$C$9:$E$79,3,FALSE)</f>
        <v>1080024496102</v>
      </c>
      <c r="AE69" s="17" t="s">
        <v>464</v>
      </c>
      <c r="AF69" s="25" t="s">
        <v>465</v>
      </c>
      <c r="AG69" s="17"/>
      <c r="AH69" s="17"/>
      <c r="AI69" s="17"/>
      <c r="AJ69" s="17"/>
    </row>
    <row r="70" spans="1:36" x14ac:dyDescent="0.25">
      <c r="A70" s="21">
        <f t="shared" si="1"/>
        <v>68</v>
      </c>
      <c r="B70" s="7" t="s">
        <v>129</v>
      </c>
      <c r="C70" s="22"/>
      <c r="D70" s="8" t="s">
        <v>200</v>
      </c>
      <c r="E70" s="25" t="s">
        <v>237</v>
      </c>
      <c r="F70" s="17"/>
      <c r="G70" s="23"/>
      <c r="H70" s="17"/>
      <c r="I70" s="24">
        <v>44965</v>
      </c>
      <c r="J70" s="17" t="s">
        <v>21</v>
      </c>
      <c r="K70" s="24">
        <v>35506</v>
      </c>
      <c r="L70" s="25" t="s">
        <v>412</v>
      </c>
      <c r="M70" s="17" t="s">
        <v>1010</v>
      </c>
      <c r="N70" s="17" t="s">
        <v>459</v>
      </c>
      <c r="O70" s="17"/>
      <c r="P70" s="17">
        <v>28784</v>
      </c>
      <c r="Q70" s="17" t="s">
        <v>460</v>
      </c>
      <c r="R70" s="17" t="s">
        <v>32</v>
      </c>
      <c r="S70" s="17" t="s">
        <v>537</v>
      </c>
      <c r="T70" s="17" t="s">
        <v>463</v>
      </c>
      <c r="U70" s="17" t="s">
        <v>512</v>
      </c>
      <c r="V70" s="17"/>
      <c r="W70" s="17" t="s">
        <v>36</v>
      </c>
      <c r="X70" s="17"/>
      <c r="Y70" s="17" t="s">
        <v>29</v>
      </c>
      <c r="Z70" s="17"/>
      <c r="AA70" s="17" t="s">
        <v>39</v>
      </c>
      <c r="AB70" s="129">
        <f>VLOOKUP(B70,[3]Rekap!$D$9:$K$79,8,FALSE)</f>
        <v>3599029</v>
      </c>
      <c r="AC70" s="17"/>
      <c r="AD70" s="17" t="str">
        <f>VLOOKUP(B70,[4]Rekening!$C$9:$E$79,3,FALSE)</f>
        <v>1720004477925</v>
      </c>
      <c r="AE70" s="17" t="s">
        <v>464</v>
      </c>
      <c r="AF70" s="25" t="s">
        <v>465</v>
      </c>
      <c r="AG70" s="17"/>
      <c r="AH70" s="17"/>
      <c r="AI70" s="17"/>
      <c r="AJ70" s="17"/>
    </row>
    <row r="71" spans="1:36" x14ac:dyDescent="0.25">
      <c r="A71" s="21">
        <f t="shared" si="1"/>
        <v>69</v>
      </c>
      <c r="B71" s="7" t="s">
        <v>130</v>
      </c>
      <c r="C71" s="22"/>
      <c r="D71" s="8" t="s">
        <v>201</v>
      </c>
      <c r="E71" s="25" t="s">
        <v>238</v>
      </c>
      <c r="F71" s="17"/>
      <c r="G71" s="23"/>
      <c r="H71" s="17"/>
      <c r="I71" s="24">
        <v>44965</v>
      </c>
      <c r="J71" s="17" t="s">
        <v>21</v>
      </c>
      <c r="K71" s="24">
        <v>35731</v>
      </c>
      <c r="L71" s="25" t="s">
        <v>413</v>
      </c>
      <c r="M71" s="17" t="s">
        <v>1011</v>
      </c>
      <c r="N71" s="17" t="s">
        <v>459</v>
      </c>
      <c r="O71" s="17"/>
      <c r="P71" s="17">
        <v>28784</v>
      </c>
      <c r="Q71" s="17" t="s">
        <v>460</v>
      </c>
      <c r="R71" s="17" t="s">
        <v>32</v>
      </c>
      <c r="S71" s="17" t="s">
        <v>537</v>
      </c>
      <c r="T71" s="17" t="s">
        <v>463</v>
      </c>
      <c r="U71" s="17" t="s">
        <v>515</v>
      </c>
      <c r="V71" s="17"/>
      <c r="W71" s="17" t="s">
        <v>36</v>
      </c>
      <c r="X71" s="17"/>
      <c r="Y71" s="17" t="s">
        <v>29</v>
      </c>
      <c r="Z71" s="17"/>
      <c r="AA71" s="17" t="s">
        <v>39</v>
      </c>
      <c r="AB71" s="129">
        <f>VLOOKUP(B71,[3]Rekap!$D$9:$K$79,8,FALSE)</f>
        <v>3599029</v>
      </c>
      <c r="AC71" s="17"/>
      <c r="AD71" s="17" t="str">
        <f>VLOOKUP(B71,[4]Rekening!$C$9:$E$79,3,FALSE)</f>
        <v>1720004477917</v>
      </c>
      <c r="AE71" s="17" t="s">
        <v>464</v>
      </c>
      <c r="AF71" s="25" t="s">
        <v>465</v>
      </c>
      <c r="AG71" s="17"/>
      <c r="AH71" s="17"/>
      <c r="AI71" s="17"/>
      <c r="AJ71" s="17"/>
    </row>
    <row r="72" spans="1:36" x14ac:dyDescent="0.25">
      <c r="A72" s="21">
        <f t="shared" si="1"/>
        <v>70</v>
      </c>
      <c r="B72" s="7" t="s">
        <v>131</v>
      </c>
      <c r="C72" s="22"/>
      <c r="D72" s="8" t="s">
        <v>202</v>
      </c>
      <c r="E72" s="25" t="s">
        <v>239</v>
      </c>
      <c r="F72" s="17"/>
      <c r="G72" s="23"/>
      <c r="H72" s="17"/>
      <c r="I72" s="24">
        <v>44965</v>
      </c>
      <c r="J72" s="17" t="s">
        <v>21</v>
      </c>
      <c r="K72" s="24">
        <v>38266</v>
      </c>
      <c r="L72" s="25" t="s">
        <v>414</v>
      </c>
      <c r="M72" s="17" t="s">
        <v>1012</v>
      </c>
      <c r="N72" s="17" t="s">
        <v>459</v>
      </c>
      <c r="O72" s="17"/>
      <c r="P72" s="17">
        <v>28784</v>
      </c>
      <c r="Q72" s="17" t="s">
        <v>460</v>
      </c>
      <c r="R72" s="17" t="s">
        <v>32</v>
      </c>
      <c r="S72" s="17" t="s">
        <v>537</v>
      </c>
      <c r="T72" s="17" t="s">
        <v>463</v>
      </c>
      <c r="U72" s="17" t="s">
        <v>515</v>
      </c>
      <c r="V72" s="17"/>
      <c r="W72" s="17" t="s">
        <v>36</v>
      </c>
      <c r="X72" s="17"/>
      <c r="Y72" s="17" t="s">
        <v>29</v>
      </c>
      <c r="Z72" s="17"/>
      <c r="AA72" s="17" t="s">
        <v>39</v>
      </c>
      <c r="AB72" s="129">
        <f>VLOOKUP(B72,[3]Rekap!$D$9:$K$79,8,FALSE)</f>
        <v>3599029</v>
      </c>
      <c r="AC72" s="17"/>
      <c r="AD72" s="17" t="s">
        <v>466</v>
      </c>
      <c r="AE72" s="17" t="s">
        <v>464</v>
      </c>
      <c r="AF72" s="25" t="s">
        <v>465</v>
      </c>
      <c r="AG72" s="17"/>
      <c r="AH72" s="17"/>
      <c r="AI72" s="17"/>
      <c r="AJ72" s="17"/>
    </row>
    <row r="73" spans="1:36" x14ac:dyDescent="0.25">
      <c r="A73" s="21">
        <f t="shared" si="1"/>
        <v>71</v>
      </c>
      <c r="B73" s="7" t="s">
        <v>132</v>
      </c>
      <c r="C73" s="22"/>
      <c r="D73" s="8" t="s">
        <v>203</v>
      </c>
      <c r="E73" s="25" t="s">
        <v>240</v>
      </c>
      <c r="F73" s="17"/>
      <c r="G73" s="23"/>
      <c r="H73" s="17"/>
      <c r="I73" s="24">
        <v>44965</v>
      </c>
      <c r="J73" s="17" t="s">
        <v>21</v>
      </c>
      <c r="K73" s="24">
        <v>36015</v>
      </c>
      <c r="L73" s="25" t="s">
        <v>415</v>
      </c>
      <c r="M73" s="17" t="s">
        <v>1013</v>
      </c>
      <c r="N73" s="17" t="s">
        <v>459</v>
      </c>
      <c r="O73" s="17"/>
      <c r="P73" s="17">
        <v>28784</v>
      </c>
      <c r="Q73" s="17" t="s">
        <v>460</v>
      </c>
      <c r="R73" s="17" t="s">
        <v>32</v>
      </c>
      <c r="S73" s="17" t="s">
        <v>537</v>
      </c>
      <c r="T73" s="17" t="s">
        <v>463</v>
      </c>
      <c r="U73" s="17" t="s">
        <v>510</v>
      </c>
      <c r="V73" s="17"/>
      <c r="W73" s="17" t="s">
        <v>36</v>
      </c>
      <c r="X73" s="17"/>
      <c r="Y73" s="17" t="s">
        <v>29</v>
      </c>
      <c r="Z73" s="17"/>
      <c r="AA73" s="17" t="s">
        <v>39</v>
      </c>
      <c r="AB73" s="129">
        <f>VLOOKUP(B73,[3]Rekap!$D$9:$K$79,8,FALSE)</f>
        <v>6550000</v>
      </c>
      <c r="AC73" s="17"/>
      <c r="AD73" s="17" t="str">
        <f>VLOOKUP(B73,[4]Rekening!$C$9:$E$79,3,FALSE)</f>
        <v>1720004477933</v>
      </c>
      <c r="AE73" s="17" t="s">
        <v>464</v>
      </c>
      <c r="AF73" s="25" t="s">
        <v>465</v>
      </c>
      <c r="AG73" s="17"/>
      <c r="AH73" s="17"/>
      <c r="AI73" s="17"/>
      <c r="AJ73" s="17"/>
    </row>
    <row r="74" spans="1:36" x14ac:dyDescent="0.25">
      <c r="A74" s="21">
        <f t="shared" si="1"/>
        <v>72</v>
      </c>
      <c r="B74" s="9" t="s">
        <v>241</v>
      </c>
      <c r="C74" s="22"/>
      <c r="D74" s="8" t="s">
        <v>467</v>
      </c>
      <c r="E74" s="17" t="s">
        <v>269</v>
      </c>
      <c r="F74" s="17"/>
      <c r="G74" s="23"/>
      <c r="H74" s="17"/>
      <c r="I74" s="24">
        <v>45012</v>
      </c>
      <c r="J74" s="17" t="s">
        <v>21</v>
      </c>
      <c r="K74" s="24">
        <v>28604</v>
      </c>
      <c r="L74" s="17" t="s">
        <v>416</v>
      </c>
      <c r="M74" s="17" t="s">
        <v>1014</v>
      </c>
      <c r="N74" s="17" t="s">
        <v>459</v>
      </c>
      <c r="O74" s="17"/>
      <c r="P74" s="17">
        <v>28784</v>
      </c>
      <c r="Q74" s="17" t="s">
        <v>460</v>
      </c>
      <c r="R74" s="17" t="s">
        <v>461</v>
      </c>
      <c r="S74" s="17" t="s">
        <v>538</v>
      </c>
      <c r="T74" s="17" t="s">
        <v>463</v>
      </c>
      <c r="U74" s="17" t="s">
        <v>513</v>
      </c>
      <c r="V74" s="17"/>
      <c r="W74" s="17" t="s">
        <v>36</v>
      </c>
      <c r="X74" s="17"/>
      <c r="Y74" s="17" t="s">
        <v>29</v>
      </c>
      <c r="Z74" s="17"/>
      <c r="AA74" s="17" t="s">
        <v>39</v>
      </c>
      <c r="AB74" s="129">
        <v>3632521.6</v>
      </c>
      <c r="AC74" s="17"/>
      <c r="AD74" s="25" t="s">
        <v>494</v>
      </c>
      <c r="AE74" s="17" t="s">
        <v>464</v>
      </c>
      <c r="AF74" s="25" t="s">
        <v>465</v>
      </c>
      <c r="AG74" s="17"/>
      <c r="AH74" s="17"/>
      <c r="AI74" s="17"/>
      <c r="AJ74" s="17"/>
    </row>
    <row r="75" spans="1:36" x14ac:dyDescent="0.25">
      <c r="A75" s="21">
        <f t="shared" si="1"/>
        <v>73</v>
      </c>
      <c r="B75" s="9" t="s">
        <v>242</v>
      </c>
      <c r="C75" s="22"/>
      <c r="D75" s="8" t="s">
        <v>468</v>
      </c>
      <c r="E75" s="17" t="s">
        <v>270</v>
      </c>
      <c r="F75" s="17"/>
      <c r="G75" s="23"/>
      <c r="H75" s="17"/>
      <c r="I75" s="24">
        <v>45012</v>
      </c>
      <c r="J75" s="17" t="s">
        <v>21</v>
      </c>
      <c r="K75" s="24">
        <v>29960</v>
      </c>
      <c r="L75" s="17" t="s">
        <v>417</v>
      </c>
      <c r="M75" s="17" t="s">
        <v>1015</v>
      </c>
      <c r="N75" s="17" t="s">
        <v>459</v>
      </c>
      <c r="O75" s="17"/>
      <c r="P75" s="17">
        <v>28784</v>
      </c>
      <c r="Q75" s="17" t="s">
        <v>460</v>
      </c>
      <c r="R75" s="17" t="s">
        <v>461</v>
      </c>
      <c r="S75" s="17" t="e">
        <f>VLOOKUP(D75,'[2]Jan-Des23(rumus)'!$C$12:$H$100,6,FALSE)</f>
        <v>#N/A</v>
      </c>
      <c r="T75" s="17" t="s">
        <v>463</v>
      </c>
      <c r="U75" s="17" t="s">
        <v>515</v>
      </c>
      <c r="V75" s="17"/>
      <c r="W75" s="17" t="s">
        <v>36</v>
      </c>
      <c r="X75" s="17"/>
      <c r="Y75" s="17" t="s">
        <v>29</v>
      </c>
      <c r="Z75" s="17"/>
      <c r="AA75" s="17" t="s">
        <v>39</v>
      </c>
      <c r="AB75" s="129">
        <v>3599029</v>
      </c>
      <c r="AC75" s="17"/>
      <c r="AD75" s="25" t="s">
        <v>495</v>
      </c>
      <c r="AE75" s="17" t="s">
        <v>464</v>
      </c>
      <c r="AF75" s="25" t="s">
        <v>465</v>
      </c>
      <c r="AG75" s="17"/>
      <c r="AH75" s="17"/>
      <c r="AI75" s="17"/>
      <c r="AJ75" s="17"/>
    </row>
    <row r="76" spans="1:36" x14ac:dyDescent="0.25">
      <c r="A76" s="21">
        <f t="shared" si="1"/>
        <v>74</v>
      </c>
      <c r="B76" s="9" t="s">
        <v>243</v>
      </c>
      <c r="C76" s="22"/>
      <c r="D76" s="8" t="s">
        <v>469</v>
      </c>
      <c r="E76" s="17" t="s">
        <v>271</v>
      </c>
      <c r="F76" s="17"/>
      <c r="G76" s="23"/>
      <c r="H76" s="17"/>
      <c r="I76" s="24">
        <v>45012</v>
      </c>
      <c r="J76" s="17" t="s">
        <v>21</v>
      </c>
      <c r="K76" s="24">
        <v>28194</v>
      </c>
      <c r="L76" s="17" t="s">
        <v>418</v>
      </c>
      <c r="M76" s="17" t="s">
        <v>1016</v>
      </c>
      <c r="N76" s="17" t="s">
        <v>459</v>
      </c>
      <c r="O76" s="17"/>
      <c r="P76" s="17">
        <v>28784</v>
      </c>
      <c r="Q76" s="17" t="s">
        <v>460</v>
      </c>
      <c r="R76" s="17" t="s">
        <v>461</v>
      </c>
      <c r="S76" s="17" t="e">
        <f>VLOOKUP(D76,'[2]Jan-Des23(rumus)'!$C$12:$H$100,6,FALSE)</f>
        <v>#N/A</v>
      </c>
      <c r="T76" s="17" t="s">
        <v>463</v>
      </c>
      <c r="U76" s="17" t="s">
        <v>517</v>
      </c>
      <c r="V76" s="17"/>
      <c r="W76" s="17" t="s">
        <v>36</v>
      </c>
      <c r="X76" s="17"/>
      <c r="Y76" s="17" t="s">
        <v>29</v>
      </c>
      <c r="Z76" s="17"/>
      <c r="AA76" s="17" t="s">
        <v>39</v>
      </c>
      <c r="AB76" s="129">
        <v>3599029</v>
      </c>
      <c r="AC76" s="17"/>
      <c r="AD76" s="25" t="s">
        <v>496</v>
      </c>
      <c r="AE76" s="17" t="s">
        <v>464</v>
      </c>
      <c r="AF76" s="25" t="s">
        <v>465</v>
      </c>
      <c r="AG76" s="17"/>
      <c r="AH76" s="17"/>
      <c r="AI76" s="17"/>
      <c r="AJ76" s="17"/>
    </row>
    <row r="77" spans="1:36" x14ac:dyDescent="0.25">
      <c r="A77" s="21">
        <f t="shared" si="1"/>
        <v>75</v>
      </c>
      <c r="B77" s="9" t="s">
        <v>244</v>
      </c>
      <c r="C77" s="22"/>
      <c r="D77" s="8" t="s">
        <v>470</v>
      </c>
      <c r="E77" s="17" t="s">
        <v>272</v>
      </c>
      <c r="F77" s="17"/>
      <c r="G77" s="23"/>
      <c r="H77" s="17"/>
      <c r="I77" s="24">
        <v>45012</v>
      </c>
      <c r="J77" s="17" t="s">
        <v>21</v>
      </c>
      <c r="K77" s="24">
        <v>27254</v>
      </c>
      <c r="L77" s="17" t="s">
        <v>419</v>
      </c>
      <c r="M77" s="17" t="s">
        <v>1017</v>
      </c>
      <c r="N77" s="17" t="s">
        <v>459</v>
      </c>
      <c r="O77" s="17"/>
      <c r="P77" s="17">
        <v>28784</v>
      </c>
      <c r="Q77" s="17" t="s">
        <v>460</v>
      </c>
      <c r="R77" s="17" t="s">
        <v>461</v>
      </c>
      <c r="S77" s="17" t="e">
        <f>VLOOKUP(D77,'[2]Jan-Des23(rumus)'!$C$12:$H$100,6,FALSE)</f>
        <v>#N/A</v>
      </c>
      <c r="T77" s="17" t="s">
        <v>463</v>
      </c>
      <c r="U77" s="17" t="s">
        <v>513</v>
      </c>
      <c r="V77" s="17"/>
      <c r="W77" s="17" t="s">
        <v>36</v>
      </c>
      <c r="X77" s="17"/>
      <c r="Y77" s="17" t="s">
        <v>29</v>
      </c>
      <c r="Z77" s="17"/>
      <c r="AA77" s="17" t="s">
        <v>39</v>
      </c>
      <c r="AB77" s="129">
        <v>3632521.6</v>
      </c>
      <c r="AC77" s="17"/>
      <c r="AD77" s="17" t="s">
        <v>503</v>
      </c>
      <c r="AE77" s="17" t="s">
        <v>464</v>
      </c>
      <c r="AF77" s="25" t="s">
        <v>465</v>
      </c>
      <c r="AG77" s="17"/>
      <c r="AH77" s="17"/>
      <c r="AI77" s="17"/>
      <c r="AJ77" s="17"/>
    </row>
    <row r="78" spans="1:36" x14ac:dyDescent="0.25">
      <c r="A78" s="21">
        <f t="shared" si="1"/>
        <v>76</v>
      </c>
      <c r="B78" s="11" t="s">
        <v>245</v>
      </c>
      <c r="C78" s="22"/>
      <c r="D78" s="8" t="s">
        <v>471</v>
      </c>
      <c r="E78" s="17" t="s">
        <v>273</v>
      </c>
      <c r="F78" s="17"/>
      <c r="G78" s="23"/>
      <c r="H78" s="17"/>
      <c r="I78" s="24">
        <v>45012</v>
      </c>
      <c r="J78" s="17" t="s">
        <v>21</v>
      </c>
      <c r="K78" s="24">
        <v>29497</v>
      </c>
      <c r="L78" s="17" t="s">
        <v>420</v>
      </c>
      <c r="M78" s="17" t="str">
        <f>VLOOKUP(B78,'[2]Jan-Des23(rumus)'!$G$12:$M$100,7,FALSE)</f>
        <v>Jl. Pipa Air Bersih BTN Tahap II Block G No. 03 Kel. Balai Makam</v>
      </c>
      <c r="N78" s="17" t="s">
        <v>459</v>
      </c>
      <c r="O78" s="17"/>
      <c r="P78" s="17">
        <v>28784</v>
      </c>
      <c r="Q78" s="17" t="s">
        <v>460</v>
      </c>
      <c r="R78" s="17" t="s">
        <v>461</v>
      </c>
      <c r="S78" s="17" t="str">
        <f>VLOOKUP(D78,'[2]Jan-Des23(rumus)'!$C$12:$H$100,6,FALSE)</f>
        <v>K2</v>
      </c>
      <c r="T78" s="17" t="s">
        <v>463</v>
      </c>
      <c r="U78" s="17" t="s">
        <v>519</v>
      </c>
      <c r="V78" s="17"/>
      <c r="W78" s="17" t="s">
        <v>36</v>
      </c>
      <c r="X78" s="17"/>
      <c r="Y78" s="17" t="s">
        <v>29</v>
      </c>
      <c r="Z78" s="17"/>
      <c r="AA78" s="17" t="s">
        <v>39</v>
      </c>
      <c r="AB78" s="129">
        <v>3730681</v>
      </c>
      <c r="AC78" s="17"/>
      <c r="AD78" s="17" t="str">
        <f>VLOOKUP(D78,[5]Rekening!$B$9:$E$28,4,FALSE)</f>
        <v>1080006767090</v>
      </c>
      <c r="AE78" s="17" t="s">
        <v>464</v>
      </c>
      <c r="AF78" s="25" t="s">
        <v>465</v>
      </c>
      <c r="AG78" s="17"/>
      <c r="AH78" s="17"/>
      <c r="AI78" s="17"/>
      <c r="AJ78" s="17"/>
    </row>
    <row r="79" spans="1:36" x14ac:dyDescent="0.25">
      <c r="A79" s="21">
        <f t="shared" si="1"/>
        <v>77</v>
      </c>
      <c r="B79" s="11" t="s">
        <v>246</v>
      </c>
      <c r="C79" s="22"/>
      <c r="D79" s="8" t="s">
        <v>163</v>
      </c>
      <c r="E79" s="17" t="s">
        <v>274</v>
      </c>
      <c r="F79" s="17"/>
      <c r="G79" s="23"/>
      <c r="H79" s="17"/>
      <c r="I79" s="24">
        <v>45012</v>
      </c>
      <c r="J79" s="17" t="s">
        <v>21</v>
      </c>
      <c r="K79" s="24">
        <v>28376</v>
      </c>
      <c r="L79" s="17" t="s">
        <v>421</v>
      </c>
      <c r="M79" s="17" t="str">
        <f>VLOOKUP(B79,'[2]Jan-Des23(rumus)'!$G$12:$M$100,7,FALSE)</f>
        <v>Jl. Harapan Baru RT.02 RW.14 Kel. Talang Mandi</v>
      </c>
      <c r="N79" s="17" t="s">
        <v>459</v>
      </c>
      <c r="O79" s="17"/>
      <c r="P79" s="17">
        <v>28784</v>
      </c>
      <c r="Q79" s="17" t="s">
        <v>460</v>
      </c>
      <c r="R79" s="17" t="s">
        <v>461</v>
      </c>
      <c r="S79" s="17" t="str">
        <f>VLOOKUP(D79,'[2]Jan-Des23(rumus)'!$C$12:$H$100,6,FALSE)</f>
        <v>K3</v>
      </c>
      <c r="T79" s="17" t="s">
        <v>463</v>
      </c>
      <c r="U79" s="17" t="s">
        <v>511</v>
      </c>
      <c r="V79" s="17"/>
      <c r="W79" s="17" t="s">
        <v>36</v>
      </c>
      <c r="X79" s="17"/>
      <c r="Y79" s="17" t="s">
        <v>29</v>
      </c>
      <c r="Z79" s="17"/>
      <c r="AA79" s="17" t="s">
        <v>39</v>
      </c>
      <c r="AB79" s="129">
        <v>3621941.44</v>
      </c>
      <c r="AC79" s="17"/>
      <c r="AD79" s="17" t="s">
        <v>497</v>
      </c>
      <c r="AE79" s="17" t="s">
        <v>464</v>
      </c>
      <c r="AF79" s="25" t="s">
        <v>465</v>
      </c>
      <c r="AG79" s="17"/>
      <c r="AH79" s="17"/>
      <c r="AI79" s="17"/>
      <c r="AJ79" s="17"/>
    </row>
    <row r="80" spans="1:36" x14ac:dyDescent="0.25">
      <c r="A80" s="21">
        <f t="shared" si="1"/>
        <v>78</v>
      </c>
      <c r="B80" s="11" t="s">
        <v>247</v>
      </c>
      <c r="C80" s="22"/>
      <c r="D80" s="8" t="s">
        <v>472</v>
      </c>
      <c r="E80" s="17" t="s">
        <v>275</v>
      </c>
      <c r="F80" s="17"/>
      <c r="G80" s="23"/>
      <c r="H80" s="17"/>
      <c r="I80" s="24">
        <v>45012</v>
      </c>
      <c r="J80" s="17" t="s">
        <v>21</v>
      </c>
      <c r="K80" s="24">
        <v>33872</v>
      </c>
      <c r="L80" s="17" t="s">
        <v>422</v>
      </c>
      <c r="M80" s="17" t="s">
        <v>1018</v>
      </c>
      <c r="N80" s="17" t="s">
        <v>459</v>
      </c>
      <c r="O80" s="17"/>
      <c r="P80" s="17">
        <v>28784</v>
      </c>
      <c r="Q80" s="17" t="s">
        <v>460</v>
      </c>
      <c r="R80" s="17" t="s">
        <v>461</v>
      </c>
      <c r="S80" s="17" t="str">
        <f>VLOOKUP(D80,'[2]Jan-Des23(rumus)'!$C$12:$H$100,6,FALSE)</f>
        <v>K2</v>
      </c>
      <c r="T80" s="17" t="s">
        <v>463</v>
      </c>
      <c r="U80" s="17" t="s">
        <v>511</v>
      </c>
      <c r="V80" s="17"/>
      <c r="W80" s="17" t="s">
        <v>36</v>
      </c>
      <c r="X80" s="17"/>
      <c r="Y80" s="17" t="s">
        <v>29</v>
      </c>
      <c r="Z80" s="17"/>
      <c r="AA80" s="17" t="s">
        <v>39</v>
      </c>
      <c r="AB80" s="129">
        <v>3621941.44</v>
      </c>
      <c r="AC80" s="17"/>
      <c r="AD80" s="17" t="str">
        <f>VLOOKUP(D80,[5]Rekening!$B$9:$E$28,4,FALSE)</f>
        <v>1720000616880</v>
      </c>
      <c r="AE80" s="17" t="s">
        <v>464</v>
      </c>
      <c r="AF80" s="25" t="s">
        <v>465</v>
      </c>
      <c r="AG80" s="17"/>
      <c r="AH80" s="17"/>
      <c r="AI80" s="17"/>
      <c r="AJ80" s="17"/>
    </row>
    <row r="81" spans="1:36" x14ac:dyDescent="0.25">
      <c r="A81" s="21">
        <f t="shared" si="1"/>
        <v>79</v>
      </c>
      <c r="B81" s="9" t="s">
        <v>248</v>
      </c>
      <c r="C81" s="22"/>
      <c r="D81" s="8" t="s">
        <v>473</v>
      </c>
      <c r="E81" s="17" t="s">
        <v>276</v>
      </c>
      <c r="F81" s="17"/>
      <c r="G81" s="23"/>
      <c r="H81" s="17"/>
      <c r="I81" s="24">
        <v>45012</v>
      </c>
      <c r="J81" s="17" t="s">
        <v>21</v>
      </c>
      <c r="K81" s="24">
        <v>35474</v>
      </c>
      <c r="L81" s="17" t="s">
        <v>423</v>
      </c>
      <c r="M81" s="17" t="s">
        <v>1019</v>
      </c>
      <c r="N81" s="17" t="s">
        <v>459</v>
      </c>
      <c r="O81" s="17"/>
      <c r="P81" s="17">
        <v>28784</v>
      </c>
      <c r="Q81" s="17" t="s">
        <v>460</v>
      </c>
      <c r="R81" s="17" t="s">
        <v>461</v>
      </c>
      <c r="S81" s="17" t="s">
        <v>537</v>
      </c>
      <c r="T81" s="17" t="s">
        <v>463</v>
      </c>
      <c r="U81" s="17" t="s">
        <v>517</v>
      </c>
      <c r="V81" s="17"/>
      <c r="W81" s="17" t="s">
        <v>36</v>
      </c>
      <c r="X81" s="17"/>
      <c r="Y81" s="17" t="s">
        <v>29</v>
      </c>
      <c r="Z81" s="17"/>
      <c r="AA81" s="17" t="s">
        <v>39</v>
      </c>
      <c r="AB81" s="129">
        <v>3599029</v>
      </c>
      <c r="AC81" s="17"/>
      <c r="AD81" s="25" t="s">
        <v>498</v>
      </c>
      <c r="AE81" s="17" t="s">
        <v>464</v>
      </c>
      <c r="AF81" s="25" t="s">
        <v>465</v>
      </c>
      <c r="AG81" s="17"/>
      <c r="AH81" s="17"/>
      <c r="AI81" s="17"/>
      <c r="AJ81" s="17"/>
    </row>
    <row r="82" spans="1:36" x14ac:dyDescent="0.25">
      <c r="A82" s="21">
        <f t="shared" si="1"/>
        <v>80</v>
      </c>
      <c r="B82" s="9" t="s">
        <v>249</v>
      </c>
      <c r="C82" s="22"/>
      <c r="D82" s="8" t="s">
        <v>474</v>
      </c>
      <c r="E82" s="17" t="s">
        <v>277</v>
      </c>
      <c r="F82" s="17"/>
      <c r="G82" s="23"/>
      <c r="H82" s="17"/>
      <c r="I82" s="24">
        <v>45012</v>
      </c>
      <c r="J82" s="17" t="s">
        <v>21</v>
      </c>
      <c r="K82" s="24">
        <v>29992</v>
      </c>
      <c r="L82" s="17" t="s">
        <v>424</v>
      </c>
      <c r="M82" s="17" t="str">
        <f>VLOOKUP(B82,'[2]Jan-Des23(rumus)'!$G$12:$M$100,7,FALSE)</f>
        <v>DURI</v>
      </c>
      <c r="N82" s="17" t="s">
        <v>459</v>
      </c>
      <c r="O82" s="17"/>
      <c r="P82" s="17">
        <v>28784</v>
      </c>
      <c r="Q82" s="17" t="s">
        <v>460</v>
      </c>
      <c r="R82" s="17" t="s">
        <v>461</v>
      </c>
      <c r="S82" s="17" t="str">
        <f>VLOOKUP(D82,'[2]Jan-Des23(rumus)'!$C$12:$H$100,6,FALSE)</f>
        <v>K2</v>
      </c>
      <c r="T82" s="17" t="s">
        <v>463</v>
      </c>
      <c r="U82" s="17" t="s">
        <v>515</v>
      </c>
      <c r="V82" s="17"/>
      <c r="W82" s="17" t="s">
        <v>36</v>
      </c>
      <c r="X82" s="17"/>
      <c r="Y82" s="17" t="s">
        <v>29</v>
      </c>
      <c r="Z82" s="17"/>
      <c r="AA82" s="17" t="s">
        <v>39</v>
      </c>
      <c r="AB82" s="129">
        <v>3599029</v>
      </c>
      <c r="AC82" s="17"/>
      <c r="AD82" s="17" t="str">
        <f>VLOOKUP(D82,[5]Rekening!$B$9:$E$28,4,FALSE)</f>
        <v>1080007463970</v>
      </c>
      <c r="AE82" s="17" t="s">
        <v>464</v>
      </c>
      <c r="AF82" s="25" t="s">
        <v>465</v>
      </c>
      <c r="AG82" s="17"/>
      <c r="AH82" s="17"/>
      <c r="AI82" s="17"/>
      <c r="AJ82" s="17"/>
    </row>
    <row r="83" spans="1:36" x14ac:dyDescent="0.25">
      <c r="A83" s="21">
        <f t="shared" si="1"/>
        <v>81</v>
      </c>
      <c r="B83" s="11" t="s">
        <v>250</v>
      </c>
      <c r="C83" s="22"/>
      <c r="D83" s="8" t="s">
        <v>475</v>
      </c>
      <c r="E83" s="17" t="s">
        <v>278</v>
      </c>
      <c r="F83" s="17"/>
      <c r="G83" s="23"/>
      <c r="H83" s="17"/>
      <c r="I83" s="24">
        <v>45012</v>
      </c>
      <c r="J83" s="17" t="s">
        <v>21</v>
      </c>
      <c r="K83" s="24">
        <v>33472</v>
      </c>
      <c r="L83" s="17" t="s">
        <v>425</v>
      </c>
      <c r="M83" s="17" t="str">
        <f>VLOOKUP(B83,'[2]Jan-Des23(rumus)'!$G$12:$M$100,7,FALSE)</f>
        <v>Jl. Bakti Nusantara RT 002 / RW 006 Kel. Babussalam</v>
      </c>
      <c r="N83" s="17" t="s">
        <v>459</v>
      </c>
      <c r="O83" s="17"/>
      <c r="P83" s="17">
        <v>28784</v>
      </c>
      <c r="Q83" s="17" t="s">
        <v>460</v>
      </c>
      <c r="R83" s="17" t="s">
        <v>461</v>
      </c>
      <c r="S83" s="17" t="str">
        <f>VLOOKUP(D83,'[2]Jan-Des23(rumus)'!$C$12:$H$100,6,FALSE)</f>
        <v>K2</v>
      </c>
      <c r="T83" s="17" t="s">
        <v>463</v>
      </c>
      <c r="U83" s="17" t="s">
        <v>519</v>
      </c>
      <c r="V83" s="17"/>
      <c r="W83" s="17" t="s">
        <v>36</v>
      </c>
      <c r="X83" s="17"/>
      <c r="Y83" s="17" t="s">
        <v>29</v>
      </c>
      <c r="Z83" s="17"/>
      <c r="AA83" s="17" t="s">
        <v>39</v>
      </c>
      <c r="AB83" s="129">
        <v>3730681</v>
      </c>
      <c r="AC83" s="17"/>
      <c r="AD83" s="17" t="str">
        <f>VLOOKUP(D83,[5]Rekening!$B$9:$E$28,4,FALSE)</f>
        <v>1080011604197</v>
      </c>
      <c r="AE83" s="17" t="s">
        <v>464</v>
      </c>
      <c r="AF83" s="25" t="s">
        <v>465</v>
      </c>
      <c r="AG83" s="17"/>
      <c r="AH83" s="17"/>
      <c r="AI83" s="17"/>
      <c r="AJ83" s="17"/>
    </row>
    <row r="84" spans="1:36" x14ac:dyDescent="0.25">
      <c r="A84" s="21">
        <f t="shared" si="1"/>
        <v>82</v>
      </c>
      <c r="B84" s="9" t="s">
        <v>251</v>
      </c>
      <c r="C84" s="22"/>
      <c r="D84" s="8" t="s">
        <v>476</v>
      </c>
      <c r="E84" s="17" t="s">
        <v>279</v>
      </c>
      <c r="F84" s="17"/>
      <c r="G84" s="23"/>
      <c r="H84" s="17"/>
      <c r="I84" s="24">
        <v>45012</v>
      </c>
      <c r="J84" s="17" t="s">
        <v>21</v>
      </c>
      <c r="K84" s="24">
        <v>26523</v>
      </c>
      <c r="L84" s="17" t="s">
        <v>426</v>
      </c>
      <c r="M84" s="17" t="str">
        <f>VLOOKUP(B84,'[2]Jan-Des23(rumus)'!$G$12:$M$100,7,FALSE)</f>
        <v>Jl. Hidayah RT 004/ RW 003 Kel. Duri Timur</v>
      </c>
      <c r="N84" s="17" t="s">
        <v>459</v>
      </c>
      <c r="O84" s="17"/>
      <c r="P84" s="17">
        <v>28784</v>
      </c>
      <c r="Q84" s="17" t="s">
        <v>460</v>
      </c>
      <c r="R84" s="17" t="s">
        <v>461</v>
      </c>
      <c r="S84" s="17" t="str">
        <f>VLOOKUP(D84,'[2]Jan-Des23(rumus)'!$C$12:$H$100,6,FALSE)</f>
        <v>K2</v>
      </c>
      <c r="T84" s="17" t="s">
        <v>463</v>
      </c>
      <c r="U84" s="17" t="s">
        <v>518</v>
      </c>
      <c r="V84" s="17"/>
      <c r="W84" s="17" t="s">
        <v>36</v>
      </c>
      <c r="X84" s="17"/>
      <c r="Y84" s="17" t="s">
        <v>29</v>
      </c>
      <c r="Z84" s="17"/>
      <c r="AA84" s="17" t="s">
        <v>39</v>
      </c>
      <c r="AB84" s="129">
        <v>3599029</v>
      </c>
      <c r="AC84" s="17"/>
      <c r="AD84" s="17" t="str">
        <f>VLOOKUP(D84,[5]Rekening!$B$9:$E$28,4,FALSE)</f>
        <v>1720000308033</v>
      </c>
      <c r="AE84" s="17" t="s">
        <v>464</v>
      </c>
      <c r="AF84" s="25" t="s">
        <v>465</v>
      </c>
      <c r="AG84" s="17"/>
      <c r="AH84" s="17"/>
      <c r="AI84" s="17"/>
      <c r="AJ84" s="17"/>
    </row>
    <row r="85" spans="1:36" x14ac:dyDescent="0.25">
      <c r="A85" s="21">
        <f t="shared" si="1"/>
        <v>83</v>
      </c>
      <c r="B85" s="9" t="s">
        <v>252</v>
      </c>
      <c r="C85" s="22"/>
      <c r="D85" s="8" t="s">
        <v>477</v>
      </c>
      <c r="E85" s="17" t="s">
        <v>280</v>
      </c>
      <c r="F85" s="17"/>
      <c r="G85" s="23"/>
      <c r="H85" s="17"/>
      <c r="I85" s="24">
        <v>45012</v>
      </c>
      <c r="J85" s="17" t="s">
        <v>21</v>
      </c>
      <c r="K85" s="24">
        <v>24402</v>
      </c>
      <c r="L85" s="17" t="s">
        <v>427</v>
      </c>
      <c r="M85" s="17" t="s">
        <v>1020</v>
      </c>
      <c r="N85" s="17" t="s">
        <v>459</v>
      </c>
      <c r="O85" s="17"/>
      <c r="P85" s="17">
        <v>28784</v>
      </c>
      <c r="Q85" s="17" t="s">
        <v>460</v>
      </c>
      <c r="R85" s="17" t="s">
        <v>461</v>
      </c>
      <c r="S85" s="17" t="s">
        <v>538</v>
      </c>
      <c r="T85" s="17" t="s">
        <v>463</v>
      </c>
      <c r="U85" s="17" t="s">
        <v>514</v>
      </c>
      <c r="V85" s="17"/>
      <c r="W85" s="17" t="s">
        <v>36</v>
      </c>
      <c r="X85" s="17"/>
      <c r="Y85" s="17" t="s">
        <v>29</v>
      </c>
      <c r="Z85" s="17"/>
      <c r="AA85" s="17" t="s">
        <v>39</v>
      </c>
      <c r="AB85" s="129">
        <v>3654800.5</v>
      </c>
      <c r="AC85" s="17"/>
      <c r="AD85" s="17" t="s">
        <v>499</v>
      </c>
      <c r="AE85" s="17" t="s">
        <v>464</v>
      </c>
      <c r="AF85" s="25" t="s">
        <v>465</v>
      </c>
      <c r="AG85" s="17"/>
      <c r="AH85" s="17"/>
      <c r="AI85" s="17"/>
      <c r="AJ85" s="17"/>
    </row>
    <row r="86" spans="1:36" x14ac:dyDescent="0.25">
      <c r="A86" s="21">
        <f t="shared" si="1"/>
        <v>84</v>
      </c>
      <c r="B86" s="11" t="s">
        <v>253</v>
      </c>
      <c r="C86" s="22"/>
      <c r="D86" s="8" t="s">
        <v>478</v>
      </c>
      <c r="E86" s="17" t="s">
        <v>281</v>
      </c>
      <c r="F86" s="17"/>
      <c r="G86" s="23"/>
      <c r="H86" s="17"/>
      <c r="I86" s="24">
        <v>45012</v>
      </c>
      <c r="J86" s="17" t="s">
        <v>21</v>
      </c>
      <c r="K86" s="24">
        <v>32103</v>
      </c>
      <c r="L86" s="17" t="s">
        <v>428</v>
      </c>
      <c r="M86" s="17" t="str">
        <f>VLOOKUP(B86,'[2]Jan-Des23(rumus)'!$G$12:$M$100,7,FALSE)</f>
        <v>Jl. Bakti Kopelapip Gg. bersama Kel. Pematang Pudu</v>
      </c>
      <c r="N86" s="17" t="s">
        <v>459</v>
      </c>
      <c r="O86" s="17"/>
      <c r="P86" s="17">
        <v>28784</v>
      </c>
      <c r="Q86" s="17" t="s">
        <v>460</v>
      </c>
      <c r="R86" s="17" t="s">
        <v>462</v>
      </c>
      <c r="S86" s="17" t="str">
        <f>VLOOKUP(D86,'[2]Jan-Des23(rumus)'!$C$12:$H$100,6,FALSE)</f>
        <v>TK0</v>
      </c>
      <c r="T86" s="17" t="s">
        <v>463</v>
      </c>
      <c r="U86" s="17" t="s">
        <v>504</v>
      </c>
      <c r="V86" s="17"/>
      <c r="W86" s="17" t="s">
        <v>36</v>
      </c>
      <c r="X86" s="17"/>
      <c r="Y86" s="17" t="s">
        <v>29</v>
      </c>
      <c r="Z86" s="17"/>
      <c r="AA86" s="17" t="s">
        <v>39</v>
      </c>
      <c r="AB86" s="129">
        <v>6273000</v>
      </c>
      <c r="AC86" s="17"/>
      <c r="AD86" s="17" t="str">
        <f>VLOOKUP(D86,[5]Rekening!$B$9:$E$28,4,FALSE)</f>
        <v>1080006766779</v>
      </c>
      <c r="AE86" s="17" t="s">
        <v>464</v>
      </c>
      <c r="AF86" s="25" t="s">
        <v>465</v>
      </c>
      <c r="AG86" s="17"/>
      <c r="AH86" s="17"/>
      <c r="AI86" s="17"/>
      <c r="AJ86" s="17"/>
    </row>
    <row r="87" spans="1:36" x14ac:dyDescent="0.25">
      <c r="A87" s="21">
        <f t="shared" si="1"/>
        <v>85</v>
      </c>
      <c r="B87" s="11" t="s">
        <v>254</v>
      </c>
      <c r="C87" s="22"/>
      <c r="D87" s="8" t="s">
        <v>479</v>
      </c>
      <c r="E87" s="17" t="s">
        <v>282</v>
      </c>
      <c r="F87" s="17"/>
      <c r="G87" s="23"/>
      <c r="H87" s="17"/>
      <c r="I87" s="24">
        <v>45012</v>
      </c>
      <c r="J87" s="17" t="s">
        <v>21</v>
      </c>
      <c r="K87" s="24">
        <v>33464</v>
      </c>
      <c r="L87" s="17" t="s">
        <v>429</v>
      </c>
      <c r="M87" s="17" t="str">
        <f>VLOOKUP(B87,'[2]Jan-Des23(rumus)'!$G$12:$M$100,7,FALSE)</f>
        <v>Jl. Kulim KM 9  RT 004 / RW 007 Kel. Petani</v>
      </c>
      <c r="N87" s="17" t="s">
        <v>459</v>
      </c>
      <c r="O87" s="17"/>
      <c r="P87" s="17">
        <v>28784</v>
      </c>
      <c r="Q87" s="17" t="s">
        <v>460</v>
      </c>
      <c r="R87" s="17" t="s">
        <v>461</v>
      </c>
      <c r="S87" s="17" t="str">
        <f>VLOOKUP(D87,'[2]Jan-Des23(rumus)'!$C$12:$H$100,6,FALSE)</f>
        <v>K2</v>
      </c>
      <c r="T87" s="17" t="s">
        <v>463</v>
      </c>
      <c r="U87" s="17" t="s">
        <v>511</v>
      </c>
      <c r="V87" s="17"/>
      <c r="W87" s="17" t="s">
        <v>36</v>
      </c>
      <c r="X87" s="17"/>
      <c r="Y87" s="17" t="s">
        <v>29</v>
      </c>
      <c r="Z87" s="17"/>
      <c r="AA87" s="17" t="s">
        <v>39</v>
      </c>
      <c r="AB87" s="129">
        <v>3621941.44</v>
      </c>
      <c r="AC87" s="17"/>
      <c r="AD87" s="17" t="str">
        <f>VLOOKUP(D87,[5]Rekening!$B$9:$E$28,4,FALSE)</f>
        <v>1720000636557</v>
      </c>
      <c r="AE87" s="17" t="s">
        <v>464</v>
      </c>
      <c r="AF87" s="25" t="s">
        <v>465</v>
      </c>
      <c r="AG87" s="17"/>
      <c r="AH87" s="17"/>
      <c r="AI87" s="17"/>
      <c r="AJ87" s="17"/>
    </row>
    <row r="88" spans="1:36" x14ac:dyDescent="0.25">
      <c r="A88" s="21">
        <f t="shared" si="1"/>
        <v>86</v>
      </c>
      <c r="B88" s="9" t="s">
        <v>255</v>
      </c>
      <c r="C88" s="22"/>
      <c r="D88" s="8" t="s">
        <v>480</v>
      </c>
      <c r="E88" s="17" t="s">
        <v>283</v>
      </c>
      <c r="F88" s="17"/>
      <c r="G88" s="23"/>
      <c r="H88" s="17"/>
      <c r="I88" s="24">
        <v>45012</v>
      </c>
      <c r="J88" s="17" t="s">
        <v>21</v>
      </c>
      <c r="K88" s="24">
        <v>25173</v>
      </c>
      <c r="L88" s="17" t="s">
        <v>430</v>
      </c>
      <c r="M88" s="17" t="s">
        <v>1036</v>
      </c>
      <c r="N88" s="17" t="s">
        <v>459</v>
      </c>
      <c r="O88" s="17"/>
      <c r="P88" s="17">
        <v>28784</v>
      </c>
      <c r="Q88" s="17" t="s">
        <v>460</v>
      </c>
      <c r="R88" s="17" t="s">
        <v>461</v>
      </c>
      <c r="S88" s="17" t="str">
        <f>VLOOKUP(D88,'[2]Jan-Des23(rumus)'!$C$12:$H$100,6,FALSE)</f>
        <v>K3</v>
      </c>
      <c r="T88" s="17" t="s">
        <v>463</v>
      </c>
      <c r="U88" s="17" t="s">
        <v>518</v>
      </c>
      <c r="V88" s="17"/>
      <c r="W88" s="17" t="s">
        <v>36</v>
      </c>
      <c r="X88" s="17"/>
      <c r="Y88" s="17" t="s">
        <v>29</v>
      </c>
      <c r="Z88" s="17"/>
      <c r="AA88" s="17" t="s">
        <v>39</v>
      </c>
      <c r="AB88" s="129">
        <v>3599029</v>
      </c>
      <c r="AC88" s="17"/>
      <c r="AD88" s="17" t="str">
        <f>VLOOKUP(D88,[5]Rekening!$B$9:$E$28,4,FALSE)</f>
        <v>1720000157026</v>
      </c>
      <c r="AE88" s="17" t="s">
        <v>464</v>
      </c>
      <c r="AF88" s="25" t="s">
        <v>465</v>
      </c>
      <c r="AG88" s="17"/>
      <c r="AH88" s="17"/>
      <c r="AI88" s="17"/>
      <c r="AJ88" s="17"/>
    </row>
    <row r="89" spans="1:36" x14ac:dyDescent="0.25">
      <c r="A89" s="21">
        <f t="shared" si="1"/>
        <v>87</v>
      </c>
      <c r="B89" s="9" t="s">
        <v>256</v>
      </c>
      <c r="C89" s="22"/>
      <c r="D89" s="8" t="s">
        <v>481</v>
      </c>
      <c r="E89" s="17" t="s">
        <v>284</v>
      </c>
      <c r="F89" s="17"/>
      <c r="G89" s="23"/>
      <c r="H89" s="17"/>
      <c r="I89" s="24">
        <v>45012</v>
      </c>
      <c r="J89" s="17" t="s">
        <v>21</v>
      </c>
      <c r="K89" s="24">
        <v>31312</v>
      </c>
      <c r="L89" s="17" t="s">
        <v>431</v>
      </c>
      <c r="M89" s="17" t="str">
        <f>VLOOKUP(B89,'[2]Jan-Des23(rumus)'!$G$12:$M$100,7,FALSE)</f>
        <v>Jl. Jawa Gg. Teratai No 48 Kel. Gajah Sakti</v>
      </c>
      <c r="N89" s="17" t="s">
        <v>459</v>
      </c>
      <c r="O89" s="17"/>
      <c r="P89" s="17">
        <v>28784</v>
      </c>
      <c r="Q89" s="17" t="s">
        <v>460</v>
      </c>
      <c r="R89" s="17" t="s">
        <v>461</v>
      </c>
      <c r="S89" s="17" t="str">
        <f>VLOOKUP(D89,'[2]Jan-Des23(rumus)'!$C$12:$H$100,6,FALSE)</f>
        <v>K2</v>
      </c>
      <c r="T89" s="17" t="s">
        <v>463</v>
      </c>
      <c r="U89" s="17" t="s">
        <v>519</v>
      </c>
      <c r="V89" s="17"/>
      <c r="W89" s="17" t="s">
        <v>36</v>
      </c>
      <c r="X89" s="17"/>
      <c r="Y89" s="17" t="s">
        <v>29</v>
      </c>
      <c r="Z89" s="17"/>
      <c r="AA89" s="17" t="s">
        <v>39</v>
      </c>
      <c r="AB89" s="129">
        <v>3730681</v>
      </c>
      <c r="AC89" s="17"/>
      <c r="AD89" s="17" t="str">
        <f>VLOOKUP(D89,[5]Rekening!$B$9:$E$28,4,FALSE)</f>
        <v>1080012857273</v>
      </c>
      <c r="AE89" s="17" t="s">
        <v>464</v>
      </c>
      <c r="AF89" s="25" t="s">
        <v>465</v>
      </c>
      <c r="AG89" s="17"/>
      <c r="AH89" s="17"/>
      <c r="AI89" s="17"/>
      <c r="AJ89" s="17"/>
    </row>
    <row r="90" spans="1:36" x14ac:dyDescent="0.25">
      <c r="A90" s="21">
        <f t="shared" si="1"/>
        <v>88</v>
      </c>
      <c r="B90" s="11" t="s">
        <v>257</v>
      </c>
      <c r="C90" s="22"/>
      <c r="D90" s="8" t="s">
        <v>482</v>
      </c>
      <c r="E90" s="17" t="s">
        <v>285</v>
      </c>
      <c r="F90" s="17"/>
      <c r="G90" s="23"/>
      <c r="H90" s="17"/>
      <c r="I90" s="24">
        <v>45012</v>
      </c>
      <c r="J90" s="17" t="s">
        <v>21</v>
      </c>
      <c r="K90" s="24">
        <v>30698</v>
      </c>
      <c r="L90" s="17" t="s">
        <v>432</v>
      </c>
      <c r="M90" s="17" t="str">
        <f>VLOOKUP(B90,'[2]Jan-Des23(rumus)'!$G$12:$M$100,7,FALSE)</f>
        <v>Jl. Beringin No. C 28 RT 003 / RW 019 Kel. Air Jamban</v>
      </c>
      <c r="N90" s="17" t="s">
        <v>459</v>
      </c>
      <c r="O90" s="17"/>
      <c r="P90" s="17">
        <v>28784</v>
      </c>
      <c r="Q90" s="17" t="s">
        <v>460</v>
      </c>
      <c r="R90" s="17" t="s">
        <v>461</v>
      </c>
      <c r="S90" s="17" t="str">
        <f>VLOOKUP(D90,'[2]Jan-Des23(rumus)'!$C$12:$H$100,6,FALSE)</f>
        <v>K2</v>
      </c>
      <c r="T90" s="17" t="s">
        <v>463</v>
      </c>
      <c r="U90" s="17" t="s">
        <v>511</v>
      </c>
      <c r="V90" s="17"/>
      <c r="W90" s="17" t="s">
        <v>36</v>
      </c>
      <c r="X90" s="17"/>
      <c r="Y90" s="17" t="s">
        <v>29</v>
      </c>
      <c r="Z90" s="17"/>
      <c r="AA90" s="17" t="s">
        <v>39</v>
      </c>
      <c r="AB90" s="129">
        <v>3621941.44</v>
      </c>
      <c r="AC90" s="17"/>
      <c r="AD90" s="17" t="str">
        <f>VLOOKUP(D90,[5]Rekening!$B$9:$E$28,4,FALSE)</f>
        <v>1720000628620</v>
      </c>
      <c r="AE90" s="17" t="s">
        <v>464</v>
      </c>
      <c r="AF90" s="25" t="s">
        <v>465</v>
      </c>
      <c r="AG90" s="17"/>
      <c r="AH90" s="17"/>
      <c r="AI90" s="17"/>
      <c r="AJ90" s="17"/>
    </row>
    <row r="91" spans="1:36" x14ac:dyDescent="0.25">
      <c r="A91" s="21">
        <f t="shared" si="1"/>
        <v>89</v>
      </c>
      <c r="B91" s="11" t="s">
        <v>258</v>
      </c>
      <c r="C91" s="22"/>
      <c r="D91" s="8" t="s">
        <v>483</v>
      </c>
      <c r="E91" s="17" t="s">
        <v>286</v>
      </c>
      <c r="F91" s="17"/>
      <c r="G91" s="23"/>
      <c r="H91" s="17"/>
      <c r="I91" s="24">
        <v>45012</v>
      </c>
      <c r="J91" s="17" t="s">
        <v>21</v>
      </c>
      <c r="K91" s="24">
        <v>25366</v>
      </c>
      <c r="L91" s="17" t="s">
        <v>433</v>
      </c>
      <c r="M91" s="17" t="str">
        <f>VLOOKUP(B91,'[2]Jan-Des23(rumus)'!$G$12:$M$100,7,FALSE)</f>
        <v>Jl. Asrama Tribrata No. 98 RT 01/RW 08 Kel. Pematang Pudu, Kec. Mandau</v>
      </c>
      <c r="N91" s="17" t="s">
        <v>459</v>
      </c>
      <c r="O91" s="17"/>
      <c r="P91" s="17">
        <v>28784</v>
      </c>
      <c r="Q91" s="17" t="s">
        <v>460</v>
      </c>
      <c r="R91" s="17" t="s">
        <v>461</v>
      </c>
      <c r="S91" s="17" t="str">
        <f>VLOOKUP(D91,'[2]Jan-Des23(rumus)'!$C$12:$H$100,6,FALSE)</f>
        <v>K3</v>
      </c>
      <c r="T91" s="17" t="s">
        <v>463</v>
      </c>
      <c r="U91" s="17" t="s">
        <v>514</v>
      </c>
      <c r="V91" s="17"/>
      <c r="W91" s="17" t="s">
        <v>36</v>
      </c>
      <c r="X91" s="17"/>
      <c r="Y91" s="17" t="s">
        <v>29</v>
      </c>
      <c r="Z91" s="17"/>
      <c r="AA91" s="17" t="s">
        <v>39</v>
      </c>
      <c r="AB91" s="129">
        <v>3654800.5</v>
      </c>
      <c r="AC91" s="17"/>
      <c r="AD91" s="17" t="str">
        <f>VLOOKUP(D91,[5]Rekening!$B$9:$E$28,4,FALSE)</f>
        <v>1720000150484</v>
      </c>
      <c r="AE91" s="17" t="s">
        <v>464</v>
      </c>
      <c r="AF91" s="25" t="s">
        <v>465</v>
      </c>
      <c r="AG91" s="17"/>
      <c r="AH91" s="17"/>
      <c r="AI91" s="17"/>
      <c r="AJ91" s="17"/>
    </row>
    <row r="92" spans="1:36" x14ac:dyDescent="0.25">
      <c r="A92" s="21">
        <f t="shared" si="1"/>
        <v>90</v>
      </c>
      <c r="B92" s="11" t="s">
        <v>259</v>
      </c>
      <c r="C92" s="22"/>
      <c r="D92" s="8" t="s">
        <v>484</v>
      </c>
      <c r="E92" s="17" t="s">
        <v>287</v>
      </c>
      <c r="F92" s="17"/>
      <c r="G92" s="23"/>
      <c r="H92" s="17"/>
      <c r="I92" s="24">
        <v>45012</v>
      </c>
      <c r="J92" s="17" t="s">
        <v>21</v>
      </c>
      <c r="K92" s="24">
        <v>28824</v>
      </c>
      <c r="L92" s="17" t="s">
        <v>434</v>
      </c>
      <c r="M92" s="17" t="str">
        <f>VLOOKUP(B92,'[2]Jan-Des23(rumus)'!$G$12:$M$100,7,FALSE)</f>
        <v>JL.ASTRIB GG.ARWANA</v>
      </c>
      <c r="N92" s="17" t="s">
        <v>459</v>
      </c>
      <c r="O92" s="17"/>
      <c r="P92" s="17">
        <v>28784</v>
      </c>
      <c r="Q92" s="17" t="s">
        <v>460</v>
      </c>
      <c r="R92" s="17" t="s">
        <v>461</v>
      </c>
      <c r="S92" s="17" t="str">
        <f>VLOOKUP(D92,'[2]Jan-Des23(rumus)'!$C$12:$H$100,6,FALSE)</f>
        <v>K3</v>
      </c>
      <c r="T92" s="17" t="s">
        <v>463</v>
      </c>
      <c r="U92" s="17" t="s">
        <v>518</v>
      </c>
      <c r="V92" s="17"/>
      <c r="W92" s="17" t="s">
        <v>36</v>
      </c>
      <c r="X92" s="17"/>
      <c r="Y92" s="17" t="s">
        <v>29</v>
      </c>
      <c r="Z92" s="17"/>
      <c r="AA92" s="17" t="s">
        <v>39</v>
      </c>
      <c r="AB92" s="129">
        <v>3599029</v>
      </c>
      <c r="AC92" s="17"/>
      <c r="AD92" s="17" t="str">
        <f>VLOOKUP(D92,[5]Rekening!$B$9:$E$28,4,FALSE)</f>
        <v>1080017749855</v>
      </c>
      <c r="AE92" s="17" t="s">
        <v>464</v>
      </c>
      <c r="AF92" s="25" t="s">
        <v>465</v>
      </c>
      <c r="AG92" s="17"/>
      <c r="AH92" s="17"/>
      <c r="AI92" s="17"/>
      <c r="AJ92" s="17"/>
    </row>
    <row r="93" spans="1:36" x14ac:dyDescent="0.25">
      <c r="A93" s="21">
        <f t="shared" si="1"/>
        <v>91</v>
      </c>
      <c r="B93" s="9" t="s">
        <v>260</v>
      </c>
      <c r="C93" s="22"/>
      <c r="D93" s="8" t="s">
        <v>485</v>
      </c>
      <c r="E93" s="17" t="s">
        <v>288</v>
      </c>
      <c r="F93" s="17"/>
      <c r="G93" s="23"/>
      <c r="H93" s="17"/>
      <c r="I93" s="24">
        <v>45012</v>
      </c>
      <c r="J93" s="17" t="s">
        <v>21</v>
      </c>
      <c r="K93" s="24">
        <v>28076</v>
      </c>
      <c r="L93" s="17" t="s">
        <v>435</v>
      </c>
      <c r="M93" s="17" t="str">
        <f>VLOOKUP(B93,'[2]Jan-Des23(rumus)'!$G$12:$M$100,7,FALSE)</f>
        <v>Jl. Dewi Sartika Gg. Sebo No. B10 RT 02/ RW 08 Kel. Balik Alam</v>
      </c>
      <c r="N93" s="17" t="s">
        <v>459</v>
      </c>
      <c r="O93" s="17"/>
      <c r="P93" s="17">
        <v>28784</v>
      </c>
      <c r="Q93" s="17" t="s">
        <v>460</v>
      </c>
      <c r="R93" s="17" t="s">
        <v>461</v>
      </c>
      <c r="S93" s="17" t="str">
        <f>VLOOKUP(D93,'[2]Jan-Des23(rumus)'!$C$12:$H$100,6,FALSE)</f>
        <v>K3</v>
      </c>
      <c r="T93" s="17" t="s">
        <v>463</v>
      </c>
      <c r="U93" s="17" t="s">
        <v>516</v>
      </c>
      <c r="V93" s="17"/>
      <c r="W93" s="17" t="s">
        <v>36</v>
      </c>
      <c r="X93" s="17"/>
      <c r="Y93" s="17" t="s">
        <v>29</v>
      </c>
      <c r="Z93" s="17"/>
      <c r="AA93" s="17" t="s">
        <v>39</v>
      </c>
      <c r="AB93" s="129">
        <v>3654800.5</v>
      </c>
      <c r="AC93" s="17"/>
      <c r="AD93" s="17" t="str">
        <f>VLOOKUP(D93,[5]Rekening!$B$9:$E$28,4,FALSE)</f>
        <v>1720000616245</v>
      </c>
      <c r="AE93" s="17" t="s">
        <v>464</v>
      </c>
      <c r="AF93" s="25" t="s">
        <v>465</v>
      </c>
      <c r="AG93" s="17"/>
      <c r="AH93" s="17"/>
      <c r="AI93" s="17"/>
      <c r="AJ93" s="17"/>
    </row>
    <row r="94" spans="1:36" x14ac:dyDescent="0.25">
      <c r="A94" s="21">
        <f t="shared" si="1"/>
        <v>92</v>
      </c>
      <c r="B94" s="11" t="s">
        <v>261</v>
      </c>
      <c r="C94" s="22"/>
      <c r="D94" s="8" t="s">
        <v>486</v>
      </c>
      <c r="E94" s="17" t="s">
        <v>289</v>
      </c>
      <c r="F94" s="17"/>
      <c r="G94" s="23"/>
      <c r="H94" s="17"/>
      <c r="I94" s="24">
        <v>45012</v>
      </c>
      <c r="J94" s="17" t="s">
        <v>21</v>
      </c>
      <c r="K94" s="24">
        <v>37114</v>
      </c>
      <c r="L94" s="17" t="s">
        <v>436</v>
      </c>
      <c r="M94" s="17" t="str">
        <f>VLOOKUP(B94,'[2]Jan-Des23(rumus)'!$G$12:$M$100,7,FALSE)</f>
        <v>JL.KEMUNING BLOK A NO.4</v>
      </c>
      <c r="N94" s="17" t="s">
        <v>459</v>
      </c>
      <c r="O94" s="17"/>
      <c r="P94" s="17">
        <v>28784</v>
      </c>
      <c r="Q94" s="17" t="s">
        <v>460</v>
      </c>
      <c r="R94" s="17" t="s">
        <v>461</v>
      </c>
      <c r="S94" s="17" t="str">
        <f>VLOOKUP(D94,'[2]Jan-Des23(rumus)'!$C$12:$H$100,6,FALSE)</f>
        <v>TK0</v>
      </c>
      <c r="T94" s="17" t="s">
        <v>463</v>
      </c>
      <c r="U94" s="17" t="s">
        <v>511</v>
      </c>
      <c r="V94" s="17"/>
      <c r="W94" s="17" t="s">
        <v>36</v>
      </c>
      <c r="X94" s="17"/>
      <c r="Y94" s="17" t="s">
        <v>29</v>
      </c>
      <c r="Z94" s="17"/>
      <c r="AA94" s="17" t="s">
        <v>39</v>
      </c>
      <c r="AB94" s="129">
        <v>3621941.44</v>
      </c>
      <c r="AC94" s="17"/>
      <c r="AD94" s="17" t="str">
        <f>VLOOKUP(D94,[5]Rekening!$B$9:$E$28,4,FALSE)</f>
        <v>1720003176908</v>
      </c>
      <c r="AE94" s="17" t="s">
        <v>464</v>
      </c>
      <c r="AF94" s="25" t="s">
        <v>465</v>
      </c>
      <c r="AG94" s="17"/>
      <c r="AH94" s="17"/>
      <c r="AI94" s="17"/>
      <c r="AJ94" s="17"/>
    </row>
    <row r="95" spans="1:36" x14ac:dyDescent="0.25">
      <c r="A95" s="21">
        <f t="shared" si="1"/>
        <v>93</v>
      </c>
      <c r="B95" s="9" t="s">
        <v>262</v>
      </c>
      <c r="C95" s="22"/>
      <c r="D95" s="8" t="s">
        <v>487</v>
      </c>
      <c r="E95" s="17" t="s">
        <v>290</v>
      </c>
      <c r="F95" s="17"/>
      <c r="G95" s="23"/>
      <c r="H95" s="17"/>
      <c r="I95" s="24">
        <v>45012</v>
      </c>
      <c r="J95" s="17" t="s">
        <v>21</v>
      </c>
      <c r="K95" s="24">
        <v>37377</v>
      </c>
      <c r="L95" s="17" t="s">
        <v>437</v>
      </c>
      <c r="M95" s="17" t="e">
        <f>VLOOKUP(B95,'[2]Jan-Des23(rumus)'!$G$12:$M$100,7,FALSE)</f>
        <v>#N/A</v>
      </c>
      <c r="N95" s="17" t="s">
        <v>459</v>
      </c>
      <c r="O95" s="17"/>
      <c r="P95" s="17">
        <v>28784</v>
      </c>
      <c r="Q95" s="17" t="s">
        <v>460</v>
      </c>
      <c r="R95" s="17" t="s">
        <v>461</v>
      </c>
      <c r="S95" s="17"/>
      <c r="T95" s="17" t="s">
        <v>463</v>
      </c>
      <c r="U95" s="17" t="s">
        <v>513</v>
      </c>
      <c r="V95" s="17"/>
      <c r="W95" s="17" t="s">
        <v>36</v>
      </c>
      <c r="X95" s="17"/>
      <c r="Y95" s="17" t="s">
        <v>29</v>
      </c>
      <c r="Z95" s="17"/>
      <c r="AA95" s="17" t="s">
        <v>39</v>
      </c>
      <c r="AB95" s="129">
        <v>3632521.6</v>
      </c>
      <c r="AC95" s="17"/>
      <c r="AD95" s="25" t="s">
        <v>536</v>
      </c>
      <c r="AE95" s="17" t="s">
        <v>464</v>
      </c>
      <c r="AF95" s="25" t="s">
        <v>465</v>
      </c>
      <c r="AG95" s="17"/>
      <c r="AH95" s="17"/>
      <c r="AI95" s="17"/>
      <c r="AJ95" s="17"/>
    </row>
    <row r="96" spans="1:36" x14ac:dyDescent="0.25">
      <c r="A96" s="21">
        <f t="shared" si="1"/>
        <v>94</v>
      </c>
      <c r="B96" s="9" t="s">
        <v>263</v>
      </c>
      <c r="C96" s="22"/>
      <c r="D96" s="8" t="s">
        <v>488</v>
      </c>
      <c r="E96" s="17" t="s">
        <v>291</v>
      </c>
      <c r="F96" s="17"/>
      <c r="G96" s="23"/>
      <c r="H96" s="17"/>
      <c r="I96" s="24">
        <v>45012</v>
      </c>
      <c r="J96" s="17" t="s">
        <v>21</v>
      </c>
      <c r="K96" s="24">
        <v>25567</v>
      </c>
      <c r="L96" s="17" t="s">
        <v>438</v>
      </c>
      <c r="M96" s="17" t="str">
        <f>VLOOKUP(B96,'[2]Jan-Des23(rumus)'!$G$12:$M$100,7,FALSE)</f>
        <v>Jl. Karang Anyar I No.14B RT 004/ RW 003 Kel. Air Jamban</v>
      </c>
      <c r="N96" s="17" t="s">
        <v>459</v>
      </c>
      <c r="O96" s="17"/>
      <c r="P96" s="17">
        <v>28784</v>
      </c>
      <c r="Q96" s="17" t="s">
        <v>460</v>
      </c>
      <c r="R96" s="17" t="s">
        <v>461</v>
      </c>
      <c r="S96" s="17" t="str">
        <f>VLOOKUP(D96,'[2]Jan-Des23(rumus)'!$C$12:$H$100,6,FALSE)</f>
        <v>K3</v>
      </c>
      <c r="T96" s="17" t="s">
        <v>463</v>
      </c>
      <c r="U96" s="17" t="s">
        <v>504</v>
      </c>
      <c r="V96" s="17"/>
      <c r="W96" s="17" t="s">
        <v>36</v>
      </c>
      <c r="X96" s="17"/>
      <c r="Y96" s="17" t="s">
        <v>29</v>
      </c>
      <c r="Z96" s="17"/>
      <c r="AA96" s="17" t="s">
        <v>39</v>
      </c>
      <c r="AB96" s="129">
        <v>6273000</v>
      </c>
      <c r="AC96" s="17"/>
      <c r="AD96" s="17" t="str">
        <f>VLOOKUP(D96,[5]Rekening!$B$9:$E$28,4,FALSE)</f>
        <v>1080006767173</v>
      </c>
      <c r="AE96" s="17" t="s">
        <v>464</v>
      </c>
      <c r="AF96" s="25" t="s">
        <v>465</v>
      </c>
      <c r="AG96" s="17"/>
      <c r="AH96" s="17"/>
      <c r="AI96" s="17"/>
      <c r="AJ96" s="17"/>
    </row>
    <row r="97" spans="1:36" x14ac:dyDescent="0.25">
      <c r="A97" s="21">
        <f t="shared" si="1"/>
        <v>95</v>
      </c>
      <c r="B97" s="9" t="s">
        <v>264</v>
      </c>
      <c r="C97" s="22"/>
      <c r="D97" s="8" t="s">
        <v>489</v>
      </c>
      <c r="E97" s="17" t="s">
        <v>292</v>
      </c>
      <c r="F97" s="17"/>
      <c r="G97" s="23"/>
      <c r="H97" s="17"/>
      <c r="I97" s="24">
        <v>45012</v>
      </c>
      <c r="J97" s="17" t="s">
        <v>21</v>
      </c>
      <c r="K97" s="24">
        <v>32551</v>
      </c>
      <c r="L97" s="17" t="s">
        <v>439</v>
      </c>
      <c r="M97" s="17" t="str">
        <f>VLOOKUP(B97,'[2]Jan-Des23(rumus)'!$G$12:$M$100,7,FALSE)</f>
        <v>Jl. Mandau No. 97 Kel. Air Jamban</v>
      </c>
      <c r="N97" s="17" t="s">
        <v>459</v>
      </c>
      <c r="O97" s="17"/>
      <c r="P97" s="17">
        <v>28784</v>
      </c>
      <c r="Q97" s="17" t="s">
        <v>460</v>
      </c>
      <c r="R97" s="17" t="s">
        <v>461</v>
      </c>
      <c r="S97" s="17" t="str">
        <f>VLOOKUP(D97,'[2]Jan-Des23(rumus)'!$C$12:$H$100,6,FALSE)</f>
        <v>K2</v>
      </c>
      <c r="T97" s="17" t="s">
        <v>463</v>
      </c>
      <c r="U97" s="17" t="s">
        <v>511</v>
      </c>
      <c r="V97" s="17"/>
      <c r="W97" s="17" t="s">
        <v>36</v>
      </c>
      <c r="X97" s="17"/>
      <c r="Y97" s="17" t="s">
        <v>29</v>
      </c>
      <c r="Z97" s="17"/>
      <c r="AA97" s="17" t="s">
        <v>39</v>
      </c>
      <c r="AB97" s="129">
        <v>3621941.44</v>
      </c>
      <c r="AC97" s="17"/>
      <c r="AD97" s="17" t="str">
        <f>VLOOKUP(D97,[5]Rekening!$B$9:$E$28,4,FALSE)</f>
        <v>1720000636581</v>
      </c>
      <c r="AE97" s="17" t="s">
        <v>464</v>
      </c>
      <c r="AF97" s="25" t="s">
        <v>465</v>
      </c>
      <c r="AG97" s="17"/>
      <c r="AH97" s="17"/>
      <c r="AI97" s="17"/>
      <c r="AJ97" s="17"/>
    </row>
    <row r="98" spans="1:36" x14ac:dyDescent="0.25">
      <c r="A98" s="21">
        <f t="shared" si="1"/>
        <v>96</v>
      </c>
      <c r="B98" s="11" t="s">
        <v>265</v>
      </c>
      <c r="C98" s="22"/>
      <c r="D98" s="8" t="s">
        <v>490</v>
      </c>
      <c r="E98" s="17" t="s">
        <v>293</v>
      </c>
      <c r="F98" s="17"/>
      <c r="G98" s="23"/>
      <c r="H98" s="17"/>
      <c r="I98" s="24">
        <v>45012</v>
      </c>
      <c r="J98" s="17" t="s">
        <v>21</v>
      </c>
      <c r="K98" s="24">
        <v>32998</v>
      </c>
      <c r="L98" s="17" t="s">
        <v>440</v>
      </c>
      <c r="M98" s="17" t="str">
        <f>VLOOKUP(B98,'[2]Jan-Des23(rumus)'!$G$12:$M$100,7,FALSE)</f>
        <v>Jl.Tenggiri Desa Bagan Cempedak Rantau Kopar</v>
      </c>
      <c r="N98" s="17" t="s">
        <v>459</v>
      </c>
      <c r="O98" s="17"/>
      <c r="P98" s="17">
        <v>28784</v>
      </c>
      <c r="Q98" s="17" t="s">
        <v>460</v>
      </c>
      <c r="R98" s="17" t="s">
        <v>461</v>
      </c>
      <c r="S98" s="17" t="str">
        <f>VLOOKUP(D98,'[2]Jan-Des23(rumus)'!$C$12:$H$100,6,FALSE)</f>
        <v>K2</v>
      </c>
      <c r="T98" s="17" t="s">
        <v>463</v>
      </c>
      <c r="U98" s="17" t="s">
        <v>512</v>
      </c>
      <c r="V98" s="17"/>
      <c r="W98" s="17" t="s">
        <v>36</v>
      </c>
      <c r="X98" s="17"/>
      <c r="Y98" s="17" t="s">
        <v>29</v>
      </c>
      <c r="Z98" s="17"/>
      <c r="AA98" s="17" t="s">
        <v>39</v>
      </c>
      <c r="AB98" s="129">
        <v>3599029</v>
      </c>
      <c r="AC98" s="17"/>
      <c r="AD98" s="17" t="str">
        <f>VLOOKUP(D98,[5]Rekening!$B$9:$E$28,4,FALSE)</f>
        <v>1720000651457</v>
      </c>
      <c r="AE98" s="17" t="s">
        <v>464</v>
      </c>
      <c r="AF98" s="25" t="s">
        <v>465</v>
      </c>
      <c r="AG98" s="17"/>
      <c r="AH98" s="17"/>
      <c r="AI98" s="17"/>
      <c r="AJ98" s="17"/>
    </row>
    <row r="99" spans="1:36" x14ac:dyDescent="0.25">
      <c r="A99" s="21">
        <f t="shared" si="1"/>
        <v>97</v>
      </c>
      <c r="B99" s="11" t="s">
        <v>542</v>
      </c>
      <c r="C99" s="22"/>
      <c r="D99" s="8" t="s">
        <v>1025</v>
      </c>
      <c r="E99" s="25" t="s">
        <v>1024</v>
      </c>
      <c r="F99" s="17"/>
      <c r="G99" s="23"/>
      <c r="H99" s="17"/>
      <c r="I99" s="24">
        <v>45012</v>
      </c>
      <c r="J99" s="17" t="s">
        <v>21</v>
      </c>
      <c r="K99" s="24">
        <v>34580</v>
      </c>
      <c r="L99" s="25" t="s">
        <v>1042</v>
      </c>
      <c r="M99" s="17" t="s">
        <v>1030</v>
      </c>
      <c r="N99" s="17" t="s">
        <v>459</v>
      </c>
      <c r="O99" s="17"/>
      <c r="P99" s="17">
        <v>28784</v>
      </c>
      <c r="Q99" s="17" t="s">
        <v>460</v>
      </c>
      <c r="R99" s="17" t="s">
        <v>461</v>
      </c>
      <c r="S99" s="17" t="s">
        <v>541</v>
      </c>
      <c r="T99" s="17" t="s">
        <v>463</v>
      </c>
      <c r="U99" s="17" t="s">
        <v>514</v>
      </c>
      <c r="V99" s="17"/>
      <c r="W99" s="17" t="s">
        <v>36</v>
      </c>
      <c r="X99" s="17"/>
      <c r="Y99" s="17" t="s">
        <v>29</v>
      </c>
      <c r="Z99" s="17"/>
      <c r="AA99" s="17" t="s">
        <v>39</v>
      </c>
      <c r="AB99" s="129">
        <v>3654800.5</v>
      </c>
      <c r="AC99" s="17"/>
      <c r="AD99" s="17"/>
      <c r="AE99" s="17"/>
      <c r="AF99" s="25"/>
      <c r="AG99" s="17"/>
      <c r="AH99" s="17"/>
      <c r="AI99" s="17"/>
      <c r="AJ99" s="17"/>
    </row>
    <row r="100" spans="1:36" x14ac:dyDescent="0.25">
      <c r="A100" s="21">
        <f t="shared" si="1"/>
        <v>98</v>
      </c>
      <c r="B100" s="11" t="s">
        <v>543</v>
      </c>
      <c r="C100" s="22"/>
      <c r="D100" s="8" t="s">
        <v>1026</v>
      </c>
      <c r="E100" s="25" t="s">
        <v>1022</v>
      </c>
      <c r="F100" s="17"/>
      <c r="G100" s="23"/>
      <c r="H100" s="17"/>
      <c r="I100" s="24">
        <v>45012</v>
      </c>
      <c r="J100" s="17" t="s">
        <v>21</v>
      </c>
      <c r="K100" s="24">
        <v>28402</v>
      </c>
      <c r="L100" s="25" t="s">
        <v>1021</v>
      </c>
      <c r="M100" s="17" t="s">
        <v>1023</v>
      </c>
      <c r="N100" s="17" t="s">
        <v>459</v>
      </c>
      <c r="O100" s="17"/>
      <c r="P100" s="17">
        <v>28784</v>
      </c>
      <c r="Q100" s="17" t="s">
        <v>460</v>
      </c>
      <c r="R100" s="17" t="s">
        <v>461</v>
      </c>
      <c r="S100" s="17" t="s">
        <v>539</v>
      </c>
      <c r="T100" s="17" t="s">
        <v>463</v>
      </c>
      <c r="U100" s="17" t="s">
        <v>514</v>
      </c>
      <c r="V100" s="17"/>
      <c r="W100" s="17" t="s">
        <v>36</v>
      </c>
      <c r="X100" s="17"/>
      <c r="Y100" s="17" t="s">
        <v>29</v>
      </c>
      <c r="Z100" s="17"/>
      <c r="AA100" s="17" t="s">
        <v>39</v>
      </c>
      <c r="AB100" s="129">
        <v>3654800.5</v>
      </c>
      <c r="AC100" s="17"/>
      <c r="AD100" s="17"/>
      <c r="AE100" s="17"/>
      <c r="AF100" s="25"/>
      <c r="AG100" s="17"/>
      <c r="AH100" s="17"/>
      <c r="AI100" s="17"/>
      <c r="AJ100" s="17"/>
    </row>
    <row r="101" spans="1:36" x14ac:dyDescent="0.25">
      <c r="A101" s="21">
        <f t="shared" si="1"/>
        <v>99</v>
      </c>
      <c r="B101" s="11" t="s">
        <v>544</v>
      </c>
      <c r="C101" s="22"/>
      <c r="D101" s="8" t="s">
        <v>1027</v>
      </c>
      <c r="E101" s="25" t="s">
        <v>1031</v>
      </c>
      <c r="F101" s="17"/>
      <c r="G101" s="23"/>
      <c r="H101" s="17"/>
      <c r="I101" s="24">
        <v>45012</v>
      </c>
      <c r="J101" s="17" t="s">
        <v>21</v>
      </c>
      <c r="K101" s="24">
        <v>34070</v>
      </c>
      <c r="L101" s="25" t="s">
        <v>1041</v>
      </c>
      <c r="M101" s="17" t="s">
        <v>1032</v>
      </c>
      <c r="N101" s="17" t="s">
        <v>459</v>
      </c>
      <c r="O101" s="17"/>
      <c r="P101" s="17">
        <v>28784</v>
      </c>
      <c r="Q101" s="17" t="s">
        <v>460</v>
      </c>
      <c r="R101" s="17" t="s">
        <v>461</v>
      </c>
      <c r="S101" s="17" t="s">
        <v>540</v>
      </c>
      <c r="T101" s="17" t="s">
        <v>463</v>
      </c>
      <c r="U101" s="17" t="s">
        <v>512</v>
      </c>
      <c r="V101" s="17"/>
      <c r="W101" s="17" t="s">
        <v>36</v>
      </c>
      <c r="X101" s="17"/>
      <c r="Y101" s="17" t="s">
        <v>29</v>
      </c>
      <c r="Z101" s="17"/>
      <c r="AA101" s="17" t="s">
        <v>39</v>
      </c>
      <c r="AB101" s="129">
        <v>3599029</v>
      </c>
      <c r="AC101" s="17"/>
      <c r="AD101" s="17"/>
      <c r="AE101" s="17"/>
      <c r="AF101" s="25"/>
      <c r="AG101" s="17"/>
      <c r="AH101" s="17"/>
      <c r="AI101" s="17"/>
      <c r="AJ101" s="17"/>
    </row>
    <row r="102" spans="1:36" x14ac:dyDescent="0.25">
      <c r="A102" s="21">
        <f t="shared" si="1"/>
        <v>100</v>
      </c>
      <c r="B102" s="11" t="s">
        <v>545</v>
      </c>
      <c r="C102" s="22"/>
      <c r="D102" s="8" t="s">
        <v>1028</v>
      </c>
      <c r="E102" s="25" t="s">
        <v>1049</v>
      </c>
      <c r="F102" s="17"/>
      <c r="G102" s="23"/>
      <c r="H102" s="17"/>
      <c r="I102" s="24">
        <v>45012</v>
      </c>
      <c r="J102" s="17" t="s">
        <v>21</v>
      </c>
      <c r="K102" s="24">
        <v>25713</v>
      </c>
      <c r="L102" s="25" t="s">
        <v>1040</v>
      </c>
      <c r="M102" s="17"/>
      <c r="N102" s="17" t="s">
        <v>459</v>
      </c>
      <c r="O102" s="17"/>
      <c r="P102" s="17">
        <v>28784</v>
      </c>
      <c r="Q102" s="17" t="s">
        <v>460</v>
      </c>
      <c r="R102" s="17" t="s">
        <v>461</v>
      </c>
      <c r="S102" s="17" t="s">
        <v>538</v>
      </c>
      <c r="T102" s="17" t="s">
        <v>463</v>
      </c>
      <c r="U102" s="17" t="s">
        <v>504</v>
      </c>
      <c r="V102" s="17"/>
      <c r="W102" s="17" t="s">
        <v>36</v>
      </c>
      <c r="X102" s="17"/>
      <c r="Y102" s="17" t="s">
        <v>29</v>
      </c>
      <c r="Z102" s="17"/>
      <c r="AA102" s="17" t="s">
        <v>39</v>
      </c>
      <c r="AB102" s="129">
        <v>6273000</v>
      </c>
      <c r="AC102" s="17"/>
      <c r="AD102" s="17"/>
      <c r="AE102" s="17"/>
      <c r="AF102" s="25"/>
      <c r="AG102" s="17"/>
      <c r="AH102" s="17"/>
      <c r="AI102" s="17"/>
      <c r="AJ102" s="17"/>
    </row>
    <row r="103" spans="1:36" x14ac:dyDescent="0.25">
      <c r="A103" s="21">
        <f t="shared" si="1"/>
        <v>101</v>
      </c>
      <c r="B103" s="11" t="s">
        <v>546</v>
      </c>
      <c r="C103" s="22"/>
      <c r="D103" s="8" t="s">
        <v>1029</v>
      </c>
      <c r="E103" s="25" t="s">
        <v>1037</v>
      </c>
      <c r="F103" s="17"/>
      <c r="G103" s="23"/>
      <c r="H103" s="17"/>
      <c r="I103" s="24">
        <v>45012</v>
      </c>
      <c r="J103" s="17" t="s">
        <v>21</v>
      </c>
      <c r="K103" s="24">
        <v>27064</v>
      </c>
      <c r="L103" s="25" t="s">
        <v>1038</v>
      </c>
      <c r="M103" s="17" t="s">
        <v>1039</v>
      </c>
      <c r="N103" s="17" t="s">
        <v>459</v>
      </c>
      <c r="O103" s="17"/>
      <c r="P103" s="17">
        <v>28784</v>
      </c>
      <c r="Q103" s="17" t="s">
        <v>460</v>
      </c>
      <c r="R103" s="17" t="s">
        <v>461</v>
      </c>
      <c r="S103" s="17" t="s">
        <v>539</v>
      </c>
      <c r="T103" s="17" t="s">
        <v>463</v>
      </c>
      <c r="U103" s="17" t="s">
        <v>515</v>
      </c>
      <c r="V103" s="17"/>
      <c r="W103" s="17" t="s">
        <v>36</v>
      </c>
      <c r="X103" s="17"/>
      <c r="Y103" s="17" t="s">
        <v>29</v>
      </c>
      <c r="Z103" s="17"/>
      <c r="AA103" s="17" t="s">
        <v>39</v>
      </c>
      <c r="AB103" s="129">
        <v>3599029</v>
      </c>
      <c r="AC103" s="17"/>
      <c r="AD103" s="17"/>
      <c r="AE103" s="17"/>
      <c r="AF103" s="25"/>
      <c r="AG103" s="17"/>
      <c r="AH103" s="17"/>
      <c r="AI103" s="17"/>
      <c r="AJ103" s="17"/>
    </row>
    <row r="104" spans="1:36" x14ac:dyDescent="0.25">
      <c r="A104" s="21">
        <f t="shared" si="1"/>
        <v>102</v>
      </c>
      <c r="B104" s="11" t="s">
        <v>1044</v>
      </c>
      <c r="C104" s="22"/>
      <c r="D104" s="8" t="s">
        <v>1045</v>
      </c>
      <c r="E104" s="25" t="s">
        <v>1046</v>
      </c>
      <c r="F104" s="17"/>
      <c r="G104" s="23"/>
      <c r="H104" s="17"/>
      <c r="I104" s="24">
        <v>45012</v>
      </c>
      <c r="J104" s="17" t="s">
        <v>21</v>
      </c>
      <c r="K104" s="24">
        <v>29632</v>
      </c>
      <c r="L104" s="25" t="s">
        <v>1047</v>
      </c>
      <c r="M104" s="17"/>
      <c r="N104" s="17"/>
      <c r="O104" s="17"/>
      <c r="P104" s="17">
        <v>28784</v>
      </c>
      <c r="Q104" s="17" t="s">
        <v>460</v>
      </c>
      <c r="R104" s="17" t="s">
        <v>461</v>
      </c>
      <c r="S104" s="17" t="s">
        <v>538</v>
      </c>
      <c r="T104" s="17" t="s">
        <v>463</v>
      </c>
      <c r="U104" s="17" t="s">
        <v>512</v>
      </c>
      <c r="V104" s="17"/>
      <c r="W104" s="17" t="s">
        <v>36</v>
      </c>
      <c r="X104" s="17"/>
      <c r="Y104" s="17" t="s">
        <v>29</v>
      </c>
      <c r="Z104" s="17"/>
      <c r="AA104" s="17" t="s">
        <v>39</v>
      </c>
      <c r="AB104" s="129">
        <v>3599029</v>
      </c>
      <c r="AC104" s="17"/>
      <c r="AD104" s="17"/>
      <c r="AE104" s="17"/>
      <c r="AF104" s="25"/>
      <c r="AG104" s="17"/>
      <c r="AH104" s="17"/>
      <c r="AI104" s="17"/>
      <c r="AJ104" s="17"/>
    </row>
    <row r="105" spans="1:36" x14ac:dyDescent="0.25">
      <c r="A105" s="21">
        <f t="shared" si="1"/>
        <v>103</v>
      </c>
      <c r="B105" s="11" t="s">
        <v>266</v>
      </c>
      <c r="C105" s="22"/>
      <c r="D105" s="8" t="s">
        <v>491</v>
      </c>
      <c r="E105" s="17" t="s">
        <v>294</v>
      </c>
      <c r="F105" s="17"/>
      <c r="G105" s="23"/>
      <c r="H105" s="17"/>
      <c r="I105" s="24">
        <v>45012</v>
      </c>
      <c r="J105" s="17" t="s">
        <v>21</v>
      </c>
      <c r="K105" s="24">
        <v>34136</v>
      </c>
      <c r="L105" s="17" t="s">
        <v>441</v>
      </c>
      <c r="M105" s="17" t="s">
        <v>1048</v>
      </c>
      <c r="N105" s="17" t="s">
        <v>459</v>
      </c>
      <c r="O105" s="17"/>
      <c r="P105" s="17">
        <v>28784</v>
      </c>
      <c r="Q105" s="17" t="s">
        <v>460</v>
      </c>
      <c r="R105" s="17" t="s">
        <v>32</v>
      </c>
      <c r="S105" s="17" t="s">
        <v>537</v>
      </c>
      <c r="T105" s="17" t="s">
        <v>463</v>
      </c>
      <c r="U105" s="17" t="s">
        <v>505</v>
      </c>
      <c r="V105" s="17"/>
      <c r="W105" s="17" t="s">
        <v>36</v>
      </c>
      <c r="X105" s="17"/>
      <c r="Y105" s="17" t="s">
        <v>29</v>
      </c>
      <c r="Z105" s="17"/>
      <c r="AA105" s="17" t="s">
        <v>39</v>
      </c>
      <c r="AB105" s="129">
        <v>5000000</v>
      </c>
      <c r="AC105" s="17"/>
      <c r="AD105" s="25" t="s">
        <v>500</v>
      </c>
      <c r="AE105" s="17" t="s">
        <v>464</v>
      </c>
      <c r="AF105" s="25" t="s">
        <v>465</v>
      </c>
      <c r="AG105" s="17"/>
      <c r="AH105" s="17"/>
      <c r="AI105" s="17"/>
      <c r="AJ105" s="17"/>
    </row>
    <row r="106" spans="1:36" x14ac:dyDescent="0.25">
      <c r="A106" s="21">
        <f t="shared" si="1"/>
        <v>104</v>
      </c>
      <c r="B106" s="11" t="s">
        <v>267</v>
      </c>
      <c r="C106" s="22"/>
      <c r="D106" s="8" t="s">
        <v>492</v>
      </c>
      <c r="E106" s="17" t="s">
        <v>295</v>
      </c>
      <c r="F106" s="17"/>
      <c r="G106" s="23"/>
      <c r="H106" s="17"/>
      <c r="I106" s="24">
        <v>45012</v>
      </c>
      <c r="J106" s="17" t="s">
        <v>21</v>
      </c>
      <c r="K106" s="24">
        <v>28666</v>
      </c>
      <c r="L106" s="17" t="s">
        <v>442</v>
      </c>
      <c r="M106" s="17"/>
      <c r="N106" s="17" t="s">
        <v>459</v>
      </c>
      <c r="O106" s="17"/>
      <c r="P106" s="17">
        <v>28784</v>
      </c>
      <c r="Q106" s="17" t="s">
        <v>460</v>
      </c>
      <c r="R106" s="17" t="s">
        <v>461</v>
      </c>
      <c r="S106" s="17" t="s">
        <v>539</v>
      </c>
      <c r="T106" s="17" t="s">
        <v>463</v>
      </c>
      <c r="U106" s="17" t="s">
        <v>523</v>
      </c>
      <c r="V106" s="17"/>
      <c r="W106" s="17" t="s">
        <v>36</v>
      </c>
      <c r="X106" s="17"/>
      <c r="Y106" s="17" t="s">
        <v>29</v>
      </c>
      <c r="Z106" s="17"/>
      <c r="AA106" s="17" t="s">
        <v>39</v>
      </c>
      <c r="AB106" s="129">
        <v>6550000</v>
      </c>
      <c r="AC106" s="17"/>
      <c r="AD106" s="25" t="s">
        <v>501</v>
      </c>
      <c r="AE106" s="17" t="s">
        <v>464</v>
      </c>
      <c r="AF106" s="25" t="s">
        <v>465</v>
      </c>
      <c r="AG106" s="17"/>
      <c r="AH106" s="17"/>
      <c r="AI106" s="17"/>
      <c r="AJ106" s="17"/>
    </row>
    <row r="107" spans="1:36" x14ac:dyDescent="0.25">
      <c r="A107" s="21">
        <f t="shared" si="1"/>
        <v>105</v>
      </c>
      <c r="B107" s="11" t="s">
        <v>268</v>
      </c>
      <c r="C107" s="22"/>
      <c r="D107" s="8" t="s">
        <v>493</v>
      </c>
      <c r="E107" s="17" t="s">
        <v>296</v>
      </c>
      <c r="F107" s="17"/>
      <c r="G107" s="23"/>
      <c r="H107" s="17"/>
      <c r="I107" s="24">
        <v>45012</v>
      </c>
      <c r="J107" s="17" t="s">
        <v>21</v>
      </c>
      <c r="K107" s="24">
        <v>37988</v>
      </c>
      <c r="L107" s="17" t="s">
        <v>443</v>
      </c>
      <c r="M107" s="17"/>
      <c r="N107" s="17" t="s">
        <v>459</v>
      </c>
      <c r="O107" s="17"/>
      <c r="P107" s="17">
        <v>28784</v>
      </c>
      <c r="Q107" s="17" t="s">
        <v>460</v>
      </c>
      <c r="R107" s="17" t="s">
        <v>32</v>
      </c>
      <c r="S107" s="17" t="s">
        <v>537</v>
      </c>
      <c r="T107" s="17" t="s">
        <v>463</v>
      </c>
      <c r="U107" s="17" t="s">
        <v>511</v>
      </c>
      <c r="V107" s="17"/>
      <c r="W107" s="17" t="s">
        <v>36</v>
      </c>
      <c r="X107" s="17"/>
      <c r="Y107" s="17" t="s">
        <v>29</v>
      </c>
      <c r="Z107" s="17"/>
      <c r="AA107" s="17" t="s">
        <v>39</v>
      </c>
      <c r="AB107" s="129">
        <v>3599029</v>
      </c>
      <c r="AC107" s="17"/>
      <c r="AD107" s="17"/>
      <c r="AE107" s="17" t="s">
        <v>464</v>
      </c>
      <c r="AF107" s="25" t="s">
        <v>465</v>
      </c>
      <c r="AG107" s="17"/>
      <c r="AH107" s="17"/>
      <c r="AI107" s="17"/>
      <c r="AJ107" s="17"/>
    </row>
    <row r="108" spans="1:36" x14ac:dyDescent="0.25">
      <c r="A108" s="21">
        <f t="shared" si="1"/>
        <v>106</v>
      </c>
      <c r="B108" s="13" t="s">
        <v>297</v>
      </c>
      <c r="C108" s="22"/>
      <c r="D108" s="20" t="s">
        <v>313</v>
      </c>
      <c r="E108" s="25" t="s">
        <v>329</v>
      </c>
      <c r="F108" s="17"/>
      <c r="G108" s="23"/>
      <c r="H108" s="17"/>
      <c r="I108" s="24">
        <v>41015</v>
      </c>
      <c r="J108" s="17" t="s">
        <v>21</v>
      </c>
      <c r="K108" s="24">
        <v>27455</v>
      </c>
      <c r="L108" s="25" t="s">
        <v>444</v>
      </c>
      <c r="M108" s="17" t="s">
        <v>547</v>
      </c>
      <c r="N108" s="17" t="s">
        <v>459</v>
      </c>
      <c r="O108" s="17"/>
      <c r="P108" s="17">
        <v>28784</v>
      </c>
      <c r="Q108" s="17" t="s">
        <v>460</v>
      </c>
      <c r="R108" s="17" t="s">
        <v>461</v>
      </c>
      <c r="S108" s="17" t="s">
        <v>538</v>
      </c>
      <c r="T108" s="17" t="s">
        <v>463</v>
      </c>
      <c r="U108" s="17" t="s">
        <v>524</v>
      </c>
      <c r="V108" s="17"/>
      <c r="W108" s="17" t="s">
        <v>36</v>
      </c>
      <c r="X108" s="17"/>
      <c r="Y108" s="17" t="s">
        <v>29</v>
      </c>
      <c r="Z108" s="17"/>
      <c r="AA108" s="17" t="s">
        <v>39</v>
      </c>
      <c r="AB108" s="129">
        <f>VLOOKUP(B108,[6]Rekap!$C$8:$J$25,8,FALSE)</f>
        <v>8150000</v>
      </c>
      <c r="AC108" s="17"/>
      <c r="AD108" s="17" t="str">
        <f>VLOOKUP(B108,[7]Rekening!$C$9:$E$27,3,FALSE)</f>
        <v>1080094061455</v>
      </c>
      <c r="AE108" s="17" t="s">
        <v>464</v>
      </c>
      <c r="AF108" s="25" t="s">
        <v>465</v>
      </c>
      <c r="AG108" s="17"/>
      <c r="AH108" s="17"/>
      <c r="AI108" s="17"/>
      <c r="AJ108" s="17"/>
    </row>
    <row r="109" spans="1:36" x14ac:dyDescent="0.25">
      <c r="A109" s="21">
        <f t="shared" si="1"/>
        <v>107</v>
      </c>
      <c r="B109" s="13" t="s">
        <v>298</v>
      </c>
      <c r="C109" s="22"/>
      <c r="D109" s="20" t="s">
        <v>314</v>
      </c>
      <c r="E109" s="25" t="s">
        <v>330</v>
      </c>
      <c r="F109" s="17"/>
      <c r="G109" s="23"/>
      <c r="H109" s="17"/>
      <c r="I109" s="24">
        <v>41015</v>
      </c>
      <c r="J109" s="17" t="s">
        <v>21</v>
      </c>
      <c r="K109" s="24">
        <v>26948</v>
      </c>
      <c r="L109" s="25" t="s">
        <v>445</v>
      </c>
      <c r="M109" s="17" t="str">
        <f>VLOOKUP(B109,'[8]Jan-Des23(rumus)'!$G$12:$M$27,7,FALSE)</f>
        <v>GELORA KOMP. PERUM VILLA KAYANGAN</v>
      </c>
      <c r="N109" s="17" t="s">
        <v>459</v>
      </c>
      <c r="O109" s="17"/>
      <c r="P109" s="17">
        <v>28784</v>
      </c>
      <c r="Q109" s="17" t="s">
        <v>460</v>
      </c>
      <c r="R109" s="17" t="s">
        <v>461</v>
      </c>
      <c r="S109" s="17" t="s">
        <v>539</v>
      </c>
      <c r="T109" s="17" t="s">
        <v>463</v>
      </c>
      <c r="U109" s="17" t="s">
        <v>525</v>
      </c>
      <c r="V109" s="17"/>
      <c r="W109" s="17" t="s">
        <v>36</v>
      </c>
      <c r="X109" s="17"/>
      <c r="Y109" s="17" t="s">
        <v>29</v>
      </c>
      <c r="Z109" s="17"/>
      <c r="AA109" s="17" t="s">
        <v>39</v>
      </c>
      <c r="AB109" s="129">
        <f>VLOOKUP(B109,[6]Rekap!$C$8:$J$25,8,FALSE)</f>
        <v>11320000</v>
      </c>
      <c r="AC109" s="17"/>
      <c r="AD109" s="17" t="str">
        <f>VLOOKUP(B109,[7]Rekening!$C$9:$E$27,3,FALSE)</f>
        <v>1080010565878</v>
      </c>
      <c r="AE109" s="17" t="s">
        <v>464</v>
      </c>
      <c r="AF109" s="25" t="s">
        <v>465</v>
      </c>
      <c r="AG109" s="17"/>
      <c r="AH109" s="17"/>
      <c r="AI109" s="17"/>
      <c r="AJ109" s="17"/>
    </row>
    <row r="110" spans="1:36" x14ac:dyDescent="0.25">
      <c r="A110" s="21">
        <f t="shared" si="1"/>
        <v>108</v>
      </c>
      <c r="B110" s="13" t="s">
        <v>299</v>
      </c>
      <c r="C110" s="22"/>
      <c r="D110" s="20" t="s">
        <v>315</v>
      </c>
      <c r="E110" s="25" t="s">
        <v>331</v>
      </c>
      <c r="F110" s="17"/>
      <c r="G110" s="23"/>
      <c r="H110" s="17"/>
      <c r="I110" s="24">
        <v>41015</v>
      </c>
      <c r="J110" s="17" t="s">
        <v>21</v>
      </c>
      <c r="K110" s="24">
        <v>23363</v>
      </c>
      <c r="L110" s="25" t="s">
        <v>446</v>
      </c>
      <c r="M110" s="17" t="str">
        <f>VLOOKUP(B110,'[8]Jan-Des23(rumus)'!$G$12:$M$27,7,FALSE)</f>
        <v>JL.MERAK NO.10 TAHAP III</v>
      </c>
      <c r="N110" s="17" t="s">
        <v>459</v>
      </c>
      <c r="O110" s="17"/>
      <c r="P110" s="17">
        <v>28784</v>
      </c>
      <c r="Q110" s="17" t="s">
        <v>460</v>
      </c>
      <c r="R110" s="17" t="s">
        <v>461</v>
      </c>
      <c r="S110" s="17" t="s">
        <v>539</v>
      </c>
      <c r="T110" s="17" t="s">
        <v>463</v>
      </c>
      <c r="U110" s="17" t="s">
        <v>526</v>
      </c>
      <c r="V110" s="17"/>
      <c r="W110" s="17" t="s">
        <v>36</v>
      </c>
      <c r="X110" s="17"/>
      <c r="Y110" s="17" t="s">
        <v>29</v>
      </c>
      <c r="Z110" s="17"/>
      <c r="AA110" s="17" t="s">
        <v>39</v>
      </c>
      <c r="AB110" s="129">
        <f>VLOOKUP(B110,[6]Rekap!$C$8:$J$25,8,FALSE)</f>
        <v>4710000</v>
      </c>
      <c r="AC110" s="17"/>
      <c r="AD110" s="17" t="str">
        <f>VLOOKUP(B110,[7]Rekening!$C$9:$E$27,3,FALSE)</f>
        <v>1080005320404</v>
      </c>
      <c r="AE110" s="17" t="s">
        <v>464</v>
      </c>
      <c r="AF110" s="25" t="s">
        <v>465</v>
      </c>
      <c r="AG110" s="17"/>
      <c r="AH110" s="17"/>
      <c r="AI110" s="17"/>
      <c r="AJ110" s="17"/>
    </row>
    <row r="111" spans="1:36" x14ac:dyDescent="0.25">
      <c r="A111" s="21">
        <f t="shared" si="1"/>
        <v>109</v>
      </c>
      <c r="B111" s="13" t="s">
        <v>300</v>
      </c>
      <c r="C111" s="22"/>
      <c r="D111" s="20" t="s">
        <v>316</v>
      </c>
      <c r="E111" s="25" t="s">
        <v>332</v>
      </c>
      <c r="F111" s="17"/>
      <c r="G111" s="23"/>
      <c r="H111" s="17"/>
      <c r="I111" s="24">
        <v>42282</v>
      </c>
      <c r="J111" s="17" t="s">
        <v>21</v>
      </c>
      <c r="K111" s="24">
        <v>28864</v>
      </c>
      <c r="L111" s="25" t="s">
        <v>447</v>
      </c>
      <c r="M111" s="17" t="str">
        <f>VLOOKUP(B111,'[8]Jan-Des23(rumus)'!$G$12:$M$27,7,FALSE)</f>
        <v>JL.OBOR III GANG KENARI 2 NO.29</v>
      </c>
      <c r="N111" s="17" t="s">
        <v>459</v>
      </c>
      <c r="O111" s="17"/>
      <c r="P111" s="17">
        <v>28784</v>
      </c>
      <c r="Q111" s="17" t="s">
        <v>460</v>
      </c>
      <c r="R111" s="17" t="s">
        <v>461</v>
      </c>
      <c r="S111" s="17" t="s">
        <v>538</v>
      </c>
      <c r="T111" s="17" t="s">
        <v>463</v>
      </c>
      <c r="U111" s="17" t="s">
        <v>506</v>
      </c>
      <c r="V111" s="17"/>
      <c r="W111" s="17" t="s">
        <v>36</v>
      </c>
      <c r="X111" s="17"/>
      <c r="Y111" s="17" t="s">
        <v>29</v>
      </c>
      <c r="Z111" s="17"/>
      <c r="AA111" s="17" t="s">
        <v>39</v>
      </c>
      <c r="AB111" s="129">
        <v>13700000</v>
      </c>
      <c r="AC111" s="17"/>
      <c r="AD111" s="17" t="str">
        <f>VLOOKUP(B111,[7]Rekening!$C$9:$E$27,3,FALSE)</f>
        <v>1080005465894</v>
      </c>
      <c r="AE111" s="17" t="s">
        <v>464</v>
      </c>
      <c r="AF111" s="25" t="s">
        <v>465</v>
      </c>
      <c r="AG111" s="17"/>
      <c r="AH111" s="17"/>
      <c r="AI111" s="17"/>
      <c r="AJ111" s="17"/>
    </row>
    <row r="112" spans="1:36" x14ac:dyDescent="0.25">
      <c r="A112" s="21">
        <f t="shared" si="1"/>
        <v>110</v>
      </c>
      <c r="B112" s="14" t="s">
        <v>301</v>
      </c>
      <c r="C112" s="22"/>
      <c r="D112" s="20" t="s">
        <v>317</v>
      </c>
      <c r="E112" s="25" t="s">
        <v>333</v>
      </c>
      <c r="F112" s="17"/>
      <c r="G112" s="23"/>
      <c r="H112" s="17"/>
      <c r="I112" s="24">
        <v>39934</v>
      </c>
      <c r="J112" s="17" t="s">
        <v>21</v>
      </c>
      <c r="K112" s="24">
        <v>32891</v>
      </c>
      <c r="L112" s="25" t="s">
        <v>448</v>
      </c>
      <c r="M112" s="17" t="str">
        <f>VLOOKUP(B112,'[8]Jan-Des23(rumus)'!$G$12:$M$27,7,FALSE)</f>
        <v>PERUM GRIYA CEMARA ASRI BLOK D3 JL.BPD KEC.TAMBANG KAMPAR</v>
      </c>
      <c r="N112" s="17" t="s">
        <v>459</v>
      </c>
      <c r="O112" s="17"/>
      <c r="P112" s="17">
        <v>28784</v>
      </c>
      <c r="Q112" s="17" t="s">
        <v>460</v>
      </c>
      <c r="R112" s="17" t="s">
        <v>461</v>
      </c>
      <c r="S112" s="17" t="s">
        <v>540</v>
      </c>
      <c r="T112" s="17" t="s">
        <v>463</v>
      </c>
      <c r="U112" s="17" t="s">
        <v>527</v>
      </c>
      <c r="V112" s="17"/>
      <c r="W112" s="17" t="s">
        <v>36</v>
      </c>
      <c r="X112" s="17"/>
      <c r="Y112" s="17" t="s">
        <v>29</v>
      </c>
      <c r="Z112" s="17"/>
      <c r="AA112" s="17" t="s">
        <v>39</v>
      </c>
      <c r="AB112" s="129">
        <f>VLOOKUP(B112,[6]Rekap!$C$8:$J$25,8,FALSE)</f>
        <v>7500000</v>
      </c>
      <c r="AC112" s="17"/>
      <c r="AD112" s="17" t="str">
        <f>VLOOKUP(B112,[7]Rekening!$C$9:$E$27,3,FALSE)</f>
        <v>1080010678309</v>
      </c>
      <c r="AE112" s="17" t="s">
        <v>464</v>
      </c>
      <c r="AF112" s="25" t="s">
        <v>465</v>
      </c>
      <c r="AG112" s="17"/>
      <c r="AH112" s="17"/>
      <c r="AI112" s="17"/>
      <c r="AJ112" s="17"/>
    </row>
    <row r="113" spans="1:36" x14ac:dyDescent="0.25">
      <c r="A113" s="21">
        <f t="shared" si="1"/>
        <v>111</v>
      </c>
      <c r="B113" s="14" t="s">
        <v>302</v>
      </c>
      <c r="C113" s="22"/>
      <c r="D113" s="20" t="s">
        <v>318</v>
      </c>
      <c r="E113" s="25" t="s">
        <v>334</v>
      </c>
      <c r="F113" s="17"/>
      <c r="G113" s="23"/>
      <c r="H113" s="17"/>
      <c r="I113" s="24">
        <v>41183</v>
      </c>
      <c r="J113" s="17" t="s">
        <v>21</v>
      </c>
      <c r="K113" s="24">
        <v>31053</v>
      </c>
      <c r="L113" s="25" t="s">
        <v>449</v>
      </c>
      <c r="M113" s="17" t="str">
        <f>VLOOKUP(B113,'[8]Jan-Des23(rumus)'!$G$12:$M$27,7,FALSE)</f>
        <v>JL.UTAMA KEL. TALANG MANDI</v>
      </c>
      <c r="N113" s="17" t="s">
        <v>459</v>
      </c>
      <c r="O113" s="17"/>
      <c r="P113" s="17">
        <v>28784</v>
      </c>
      <c r="Q113" s="17" t="s">
        <v>460</v>
      </c>
      <c r="R113" s="17" t="s">
        <v>461</v>
      </c>
      <c r="S113" s="17" t="s">
        <v>537</v>
      </c>
      <c r="T113" s="17" t="s">
        <v>463</v>
      </c>
      <c r="U113" s="17" t="s">
        <v>528</v>
      </c>
      <c r="V113" s="17"/>
      <c r="W113" s="17" t="s">
        <v>36</v>
      </c>
      <c r="X113" s="17"/>
      <c r="Y113" s="17" t="s">
        <v>29</v>
      </c>
      <c r="Z113" s="17"/>
      <c r="AA113" s="17" t="s">
        <v>39</v>
      </c>
      <c r="AB113" s="129">
        <f>VLOOKUP(B113,[6]Rekap!$C$8:$J$25,8,FALSE)</f>
        <v>6900000</v>
      </c>
      <c r="AC113" s="17"/>
      <c r="AD113" s="17" t="str">
        <f>VLOOKUP(B113,[7]Rekening!$C$9:$E$27,3,FALSE)</f>
        <v>1080010613413</v>
      </c>
      <c r="AE113" s="17" t="s">
        <v>464</v>
      </c>
      <c r="AF113" s="25" t="s">
        <v>465</v>
      </c>
      <c r="AG113" s="17"/>
      <c r="AH113" s="17"/>
      <c r="AI113" s="17"/>
      <c r="AJ113" s="17"/>
    </row>
    <row r="114" spans="1:36" x14ac:dyDescent="0.25">
      <c r="A114" s="21">
        <f t="shared" si="1"/>
        <v>112</v>
      </c>
      <c r="B114" s="14" t="s">
        <v>303</v>
      </c>
      <c r="C114" s="22"/>
      <c r="D114" s="20" t="s">
        <v>319</v>
      </c>
      <c r="E114" s="25" t="s">
        <v>335</v>
      </c>
      <c r="F114" s="17"/>
      <c r="G114" s="23"/>
      <c r="H114" s="17"/>
      <c r="I114" s="24">
        <v>37196</v>
      </c>
      <c r="J114" s="17" t="s">
        <v>21</v>
      </c>
      <c r="K114" s="24">
        <v>27874</v>
      </c>
      <c r="L114" s="25" t="s">
        <v>450</v>
      </c>
      <c r="M114" s="17" t="str">
        <f>VLOOKUP(B114,'[8]Jan-Des23(rumus)'!$G$12:$M$27,7,FALSE)</f>
        <v xml:space="preserve">JL.ACEH GANG ACEH III RT / RW 001/001 TANGKERANG </v>
      </c>
      <c r="N114" s="17" t="s">
        <v>459</v>
      </c>
      <c r="O114" s="17"/>
      <c r="P114" s="17">
        <v>28784</v>
      </c>
      <c r="Q114" s="17" t="s">
        <v>460</v>
      </c>
      <c r="R114" s="17" t="s">
        <v>461</v>
      </c>
      <c r="S114" s="17" t="s">
        <v>538</v>
      </c>
      <c r="T114" s="17" t="s">
        <v>463</v>
      </c>
      <c r="U114" s="17" t="s">
        <v>508</v>
      </c>
      <c r="V114" s="17"/>
      <c r="W114" s="17" t="s">
        <v>36</v>
      </c>
      <c r="X114" s="17"/>
      <c r="Y114" s="17" t="s">
        <v>29</v>
      </c>
      <c r="Z114" s="17"/>
      <c r="AA114" s="17" t="s">
        <v>39</v>
      </c>
      <c r="AB114" s="129">
        <f>VLOOKUP(B114,[6]Rekap!$C$8:$J$25,8,FALSE)</f>
        <v>7100000</v>
      </c>
      <c r="AC114" s="17"/>
      <c r="AD114" s="17" t="str">
        <f>VLOOKUP(B114,[7]Rekening!$C$9:$E$27,3,FALSE)</f>
        <v>1080007552863</v>
      </c>
      <c r="AE114" s="17" t="s">
        <v>464</v>
      </c>
      <c r="AF114" s="25" t="s">
        <v>465</v>
      </c>
      <c r="AG114" s="17"/>
      <c r="AH114" s="17"/>
      <c r="AI114" s="17"/>
      <c r="AJ114" s="17"/>
    </row>
    <row r="115" spans="1:36" x14ac:dyDescent="0.25">
      <c r="A115" s="21">
        <f t="shared" si="1"/>
        <v>113</v>
      </c>
      <c r="B115" s="15" t="s">
        <v>304</v>
      </c>
      <c r="C115" s="22"/>
      <c r="D115" s="20" t="s">
        <v>320</v>
      </c>
      <c r="E115" s="25" t="s">
        <v>336</v>
      </c>
      <c r="F115" s="17"/>
      <c r="G115" s="23"/>
      <c r="H115" s="17"/>
      <c r="I115" s="24">
        <v>43291</v>
      </c>
      <c r="J115" s="17" t="s">
        <v>21</v>
      </c>
      <c r="K115" s="24">
        <v>29563</v>
      </c>
      <c r="L115" s="25" t="s">
        <v>451</v>
      </c>
      <c r="M115" s="17" t="str">
        <f>VLOOKUP(B115,'[8]Jan-Des23(rumus)'!$G$12:$M$27,7,FALSE)</f>
        <v>JL.AMAN</v>
      </c>
      <c r="N115" s="17" t="s">
        <v>459</v>
      </c>
      <c r="O115" s="17"/>
      <c r="P115" s="17">
        <v>28784</v>
      </c>
      <c r="Q115" s="17" t="s">
        <v>460</v>
      </c>
      <c r="R115" s="17" t="s">
        <v>461</v>
      </c>
      <c r="S115" s="17" t="s">
        <v>538</v>
      </c>
      <c r="T115" s="17" t="s">
        <v>463</v>
      </c>
      <c r="U115" s="17" t="s">
        <v>513</v>
      </c>
      <c r="V115" s="17"/>
      <c r="W115" s="17" t="s">
        <v>36</v>
      </c>
      <c r="X115" s="17"/>
      <c r="Y115" s="17" t="s">
        <v>29</v>
      </c>
      <c r="Z115" s="17"/>
      <c r="AA115" s="17" t="s">
        <v>39</v>
      </c>
      <c r="AB115" s="129">
        <f>VLOOKUP(B115,[6]Rekap!$C$8:$J$25,8,FALSE)</f>
        <v>3642782.0000000005</v>
      </c>
      <c r="AC115" s="17"/>
      <c r="AD115" s="17" t="str">
        <f>VLOOKUP(B115,[7]Rekening!$C$9:$E$27,3,FALSE)</f>
        <v>9000021634523</v>
      </c>
      <c r="AE115" s="17" t="s">
        <v>464</v>
      </c>
      <c r="AF115" s="25" t="s">
        <v>465</v>
      </c>
      <c r="AG115" s="17"/>
      <c r="AH115" s="17"/>
      <c r="AI115" s="17"/>
      <c r="AJ115" s="17"/>
    </row>
    <row r="116" spans="1:36" x14ac:dyDescent="0.25">
      <c r="A116" s="21">
        <f t="shared" si="1"/>
        <v>114</v>
      </c>
      <c r="B116" s="15" t="s">
        <v>305</v>
      </c>
      <c r="C116" s="22"/>
      <c r="D116" s="20" t="s">
        <v>321</v>
      </c>
      <c r="E116" s="25" t="s">
        <v>337</v>
      </c>
      <c r="F116" s="17"/>
      <c r="G116" s="23"/>
      <c r="H116" s="17"/>
      <c r="I116" s="24">
        <v>41015</v>
      </c>
      <c r="J116" s="17" t="s">
        <v>21</v>
      </c>
      <c r="K116" s="24">
        <v>26947</v>
      </c>
      <c r="L116" s="25" t="s">
        <v>452</v>
      </c>
      <c r="M116" s="17" t="str">
        <f>VLOOKUP(B116,'[8]Jan-Des23(rumus)'!$G$12:$M$27,7,FALSE)</f>
        <v>JL.TEGAL SARI KE. BALAI MAKAM</v>
      </c>
      <c r="N116" s="17" t="s">
        <v>459</v>
      </c>
      <c r="O116" s="17"/>
      <c r="P116" s="17">
        <v>28784</v>
      </c>
      <c r="Q116" s="17" t="s">
        <v>460</v>
      </c>
      <c r="R116" s="17" t="s">
        <v>461</v>
      </c>
      <c r="S116" s="17" t="s">
        <v>540</v>
      </c>
      <c r="T116" s="17" t="s">
        <v>463</v>
      </c>
      <c r="U116" s="17" t="s">
        <v>529</v>
      </c>
      <c r="V116" s="17"/>
      <c r="W116" s="17" t="s">
        <v>36</v>
      </c>
      <c r="X116" s="17"/>
      <c r="Y116" s="17" t="s">
        <v>29</v>
      </c>
      <c r="Z116" s="17"/>
      <c r="AA116" s="17" t="s">
        <v>39</v>
      </c>
      <c r="AB116" s="129">
        <f>VLOOKUP(B116,[6]Rekap!$C$8:$J$25,8,FALSE)</f>
        <v>6840000</v>
      </c>
      <c r="AC116" s="17"/>
      <c r="AD116" s="17" t="str">
        <f>VLOOKUP(B116,[7]Rekening!$C$9:$E$27,3,FALSE)</f>
        <v>1080005527131</v>
      </c>
      <c r="AE116" s="17" t="s">
        <v>464</v>
      </c>
      <c r="AF116" s="25" t="s">
        <v>465</v>
      </c>
      <c r="AG116" s="17"/>
      <c r="AH116" s="17"/>
      <c r="AI116" s="17"/>
      <c r="AJ116" s="17"/>
    </row>
    <row r="117" spans="1:36" x14ac:dyDescent="0.25">
      <c r="A117" s="21">
        <f t="shared" si="1"/>
        <v>115</v>
      </c>
      <c r="B117" s="15" t="s">
        <v>306</v>
      </c>
      <c r="C117" s="22"/>
      <c r="D117" s="20" t="s">
        <v>322</v>
      </c>
      <c r="E117" s="25" t="s">
        <v>338</v>
      </c>
      <c r="F117" s="17"/>
      <c r="G117" s="23"/>
      <c r="H117" s="17"/>
      <c r="I117" s="24">
        <v>43141</v>
      </c>
      <c r="J117" s="17" t="s">
        <v>21</v>
      </c>
      <c r="K117" s="24">
        <v>31221</v>
      </c>
      <c r="L117" s="25" t="s">
        <v>453</v>
      </c>
      <c r="M117" s="17" t="str">
        <f>VLOOKUP(B117,'[8]Jan-Des23(rumus)'!$G$12:$M$27,7,FALSE)</f>
        <v>JL.SEPAKAT</v>
      </c>
      <c r="N117" s="17" t="s">
        <v>459</v>
      </c>
      <c r="O117" s="17"/>
      <c r="P117" s="17">
        <v>28784</v>
      </c>
      <c r="Q117" s="17" t="s">
        <v>460</v>
      </c>
      <c r="R117" s="17" t="s">
        <v>461</v>
      </c>
      <c r="S117" s="17" t="s">
        <v>538</v>
      </c>
      <c r="T117" s="17" t="s">
        <v>463</v>
      </c>
      <c r="U117" s="17" t="s">
        <v>530</v>
      </c>
      <c r="V117" s="17"/>
      <c r="W117" s="17" t="s">
        <v>36</v>
      </c>
      <c r="X117" s="17"/>
      <c r="Y117" s="17" t="s">
        <v>29</v>
      </c>
      <c r="Z117" s="17"/>
      <c r="AA117" s="17" t="s">
        <v>39</v>
      </c>
      <c r="AB117" s="129">
        <f>VLOOKUP(B117,[6]Rekap!$C$8:$J$25,8,FALSE)</f>
        <v>3599029</v>
      </c>
      <c r="AC117" s="17"/>
      <c r="AD117" s="17" t="str">
        <f>VLOOKUP(B117,[7]Rekening!$C$9:$E$27,3,FALSE)</f>
        <v>1720000018400</v>
      </c>
      <c r="AE117" s="17" t="s">
        <v>464</v>
      </c>
      <c r="AF117" s="25" t="s">
        <v>465</v>
      </c>
      <c r="AG117" s="17"/>
      <c r="AH117" s="17"/>
      <c r="AI117" s="17"/>
      <c r="AJ117" s="17"/>
    </row>
    <row r="118" spans="1:36" x14ac:dyDescent="0.25">
      <c r="A118" s="21">
        <f t="shared" si="1"/>
        <v>116</v>
      </c>
      <c r="B118" s="15" t="s">
        <v>307</v>
      </c>
      <c r="C118" s="22"/>
      <c r="D118" s="20" t="s">
        <v>323</v>
      </c>
      <c r="E118" s="25" t="s">
        <v>339</v>
      </c>
      <c r="F118" s="17"/>
      <c r="G118" s="23"/>
      <c r="H118" s="17"/>
      <c r="I118" s="24">
        <v>43291</v>
      </c>
      <c r="J118" s="17" t="s">
        <v>21</v>
      </c>
      <c r="K118" s="24">
        <v>31433</v>
      </c>
      <c r="L118" s="25" t="s">
        <v>454</v>
      </c>
      <c r="M118" s="17" t="str">
        <f>VLOOKUP(B118,'[8]Jan-Des23(rumus)'!$G$12:$M$27,7,FALSE)</f>
        <v>Jl.Flamboyan</v>
      </c>
      <c r="N118" s="17" t="s">
        <v>459</v>
      </c>
      <c r="O118" s="17"/>
      <c r="P118" s="17">
        <v>28784</v>
      </c>
      <c r="Q118" s="17" t="s">
        <v>460</v>
      </c>
      <c r="R118" s="17" t="s">
        <v>461</v>
      </c>
      <c r="S118" s="17" t="s">
        <v>539</v>
      </c>
      <c r="T118" s="17" t="s">
        <v>463</v>
      </c>
      <c r="U118" s="17" t="s">
        <v>531</v>
      </c>
      <c r="V118" s="17"/>
      <c r="W118" s="17" t="s">
        <v>36</v>
      </c>
      <c r="X118" s="17"/>
      <c r="Y118" s="17" t="s">
        <v>29</v>
      </c>
      <c r="Z118" s="17"/>
      <c r="AA118" s="17" t="s">
        <v>39</v>
      </c>
      <c r="AB118" s="129">
        <f>VLOOKUP(B118,[6]Rekap!$C$8:$J$25,8,FALSE)</f>
        <v>3642782.0000000005</v>
      </c>
      <c r="AC118" s="17"/>
      <c r="AD118" s="17" t="str">
        <f>VLOOKUP(B118,[7]Rekening!$C$9:$E$27,3,FALSE)</f>
        <v>1550001711897</v>
      </c>
      <c r="AE118" s="17" t="s">
        <v>464</v>
      </c>
      <c r="AF118" s="25" t="s">
        <v>465</v>
      </c>
      <c r="AG118" s="17"/>
      <c r="AH118" s="17"/>
      <c r="AI118" s="17"/>
      <c r="AJ118" s="17"/>
    </row>
    <row r="119" spans="1:36" x14ac:dyDescent="0.25">
      <c r="A119" s="21">
        <f t="shared" si="1"/>
        <v>117</v>
      </c>
      <c r="B119" s="15" t="s">
        <v>308</v>
      </c>
      <c r="C119" s="22"/>
      <c r="D119" s="20" t="s">
        <v>324</v>
      </c>
      <c r="E119" s="25" t="s">
        <v>342</v>
      </c>
      <c r="F119" s="17"/>
      <c r="G119" s="23"/>
      <c r="H119" s="17"/>
      <c r="I119" s="24">
        <v>44531</v>
      </c>
      <c r="J119" s="17" t="s">
        <v>21</v>
      </c>
      <c r="K119" s="24">
        <v>30333</v>
      </c>
      <c r="L119" s="25" t="s">
        <v>458</v>
      </c>
      <c r="M119" s="17" t="str">
        <f>VLOOKUP(B119,'[8]Jan-Des23(rumus)'!$G$12:$M$27,7,FALSE)</f>
        <v>Jl.Sudirman gg.abadi no.59 Duri</v>
      </c>
      <c r="N119" s="17" t="s">
        <v>459</v>
      </c>
      <c r="O119" s="17"/>
      <c r="P119" s="17">
        <v>28784</v>
      </c>
      <c r="Q119" s="17" t="s">
        <v>460</v>
      </c>
      <c r="R119" s="17" t="s">
        <v>461</v>
      </c>
      <c r="S119" s="17" t="s">
        <v>538</v>
      </c>
      <c r="T119" s="17" t="s">
        <v>463</v>
      </c>
      <c r="U119" s="17" t="s">
        <v>532</v>
      </c>
      <c r="V119" s="17"/>
      <c r="W119" s="17" t="s">
        <v>36</v>
      </c>
      <c r="X119" s="17"/>
      <c r="Y119" s="17" t="s">
        <v>29</v>
      </c>
      <c r="Z119" s="17"/>
      <c r="AA119" s="17" t="s">
        <v>39</v>
      </c>
      <c r="AB119" s="129">
        <f>VLOOKUP(B119,[6]Rekap!$C$8:$J$25,8,FALSE)</f>
        <v>3642782.0000000005</v>
      </c>
      <c r="AC119" s="17"/>
      <c r="AD119" s="17" t="str">
        <f>VLOOKUP(B119,[7]Rekening!$C$9:$E$27,3,FALSE)</f>
        <v>1720000723678</v>
      </c>
      <c r="AE119" s="17" t="s">
        <v>464</v>
      </c>
      <c r="AF119" s="25" t="s">
        <v>465</v>
      </c>
      <c r="AG119" s="17"/>
      <c r="AH119" s="17"/>
      <c r="AI119" s="17"/>
      <c r="AJ119" s="17"/>
    </row>
    <row r="120" spans="1:36" x14ac:dyDescent="0.25">
      <c r="A120" s="21">
        <f t="shared" si="1"/>
        <v>118</v>
      </c>
      <c r="B120" s="15" t="s">
        <v>309</v>
      </c>
      <c r="C120" s="22"/>
      <c r="D120" s="20" t="s">
        <v>325</v>
      </c>
      <c r="E120" s="25" t="s">
        <v>340</v>
      </c>
      <c r="F120" s="17"/>
      <c r="G120" s="23"/>
      <c r="H120" s="17"/>
      <c r="I120" s="24">
        <v>44531</v>
      </c>
      <c r="J120" s="17" t="s">
        <v>21</v>
      </c>
      <c r="K120" s="24">
        <v>30356</v>
      </c>
      <c r="L120" s="25" t="s">
        <v>455</v>
      </c>
      <c r="M120" s="17" t="str">
        <f>VLOOKUP(B120,'[8]Jan-Des23(rumus)'!$G$12:$M$27,7,FALSE)</f>
        <v>Batin Solapan</v>
      </c>
      <c r="N120" s="17" t="s">
        <v>459</v>
      </c>
      <c r="O120" s="17"/>
      <c r="P120" s="17">
        <v>28784</v>
      </c>
      <c r="Q120" s="17" t="s">
        <v>460</v>
      </c>
      <c r="R120" s="17" t="s">
        <v>461</v>
      </c>
      <c r="S120" s="17" t="s">
        <v>540</v>
      </c>
      <c r="T120" s="17" t="s">
        <v>463</v>
      </c>
      <c r="U120" s="17" t="s">
        <v>533</v>
      </c>
      <c r="V120" s="17"/>
      <c r="W120" s="17" t="s">
        <v>36</v>
      </c>
      <c r="X120" s="17"/>
      <c r="Y120" s="17" t="s">
        <v>29</v>
      </c>
      <c r="Z120" s="17"/>
      <c r="AA120" s="17" t="s">
        <v>39</v>
      </c>
      <c r="AB120" s="129">
        <f>VLOOKUP(B120,[6]Rekap!$C$8:$J$25,8,FALSE)</f>
        <v>3599029</v>
      </c>
      <c r="AC120" s="17"/>
      <c r="AD120" s="17" t="str">
        <f>VLOOKUP(B120,[7]Rekening!$C$9:$E$27,3,FALSE)</f>
        <v>1720001673815</v>
      </c>
      <c r="AE120" s="17" t="s">
        <v>464</v>
      </c>
      <c r="AF120" s="25" t="s">
        <v>465</v>
      </c>
      <c r="AG120" s="17"/>
      <c r="AH120" s="17"/>
      <c r="AI120" s="17"/>
      <c r="AJ120" s="17"/>
    </row>
    <row r="121" spans="1:36" x14ac:dyDescent="0.25">
      <c r="A121" s="21">
        <f t="shared" si="1"/>
        <v>119</v>
      </c>
      <c r="B121" s="15" t="s">
        <v>310</v>
      </c>
      <c r="C121" s="22"/>
      <c r="D121" s="20" t="s">
        <v>326</v>
      </c>
      <c r="E121" s="25" t="s">
        <v>341</v>
      </c>
      <c r="F121" s="17"/>
      <c r="G121" s="23"/>
      <c r="H121" s="17"/>
      <c r="I121" s="24">
        <v>44531</v>
      </c>
      <c r="J121" s="17" t="s">
        <v>21</v>
      </c>
      <c r="K121" s="24">
        <v>30796</v>
      </c>
      <c r="L121" s="17"/>
      <c r="M121" s="17" t="str">
        <f>VLOOKUP(B121,'[8]Jan-Des23(rumus)'!$G$12:$M$27,7,FALSE)</f>
        <v>JL.JEND.SUDIRMAN GG.UTAMA NO.264  RT 002 RW002</v>
      </c>
      <c r="N121" s="17" t="s">
        <v>459</v>
      </c>
      <c r="O121" s="17"/>
      <c r="P121" s="17">
        <v>28784</v>
      </c>
      <c r="Q121" s="17" t="s">
        <v>460</v>
      </c>
      <c r="R121" s="17" t="s">
        <v>461</v>
      </c>
      <c r="S121" s="17" t="s">
        <v>538</v>
      </c>
      <c r="T121" s="17" t="s">
        <v>463</v>
      </c>
      <c r="U121" s="17" t="s">
        <v>534</v>
      </c>
      <c r="V121" s="17"/>
      <c r="W121" s="17" t="s">
        <v>36</v>
      </c>
      <c r="X121" s="17"/>
      <c r="Y121" s="17" t="s">
        <v>29</v>
      </c>
      <c r="Z121" s="17"/>
      <c r="AA121" s="17" t="s">
        <v>39</v>
      </c>
      <c r="AB121" s="129">
        <f>VLOOKUP(B121,[6]Rekap!$C$8:$J$25,8,FALSE)</f>
        <v>3642782.0000000005</v>
      </c>
      <c r="AC121" s="17"/>
      <c r="AD121" s="17" t="str">
        <f>VLOOKUP(B121,[7]Rekening!$C$9:$E$27,3,FALSE)</f>
        <v>1580002046928</v>
      </c>
      <c r="AE121" s="17" t="s">
        <v>464</v>
      </c>
      <c r="AF121" s="25" t="s">
        <v>465</v>
      </c>
      <c r="AG121" s="17"/>
      <c r="AH121" s="17"/>
      <c r="AI121" s="17"/>
      <c r="AJ121" s="17"/>
    </row>
    <row r="122" spans="1:36" x14ac:dyDescent="0.25">
      <c r="A122" s="21">
        <f t="shared" si="1"/>
        <v>120</v>
      </c>
      <c r="B122" s="16" t="s">
        <v>311</v>
      </c>
      <c r="C122" s="22"/>
      <c r="D122" s="20" t="s">
        <v>327</v>
      </c>
      <c r="E122" s="25" t="s">
        <v>343</v>
      </c>
      <c r="F122" s="17"/>
      <c r="G122" s="23"/>
      <c r="H122" s="17"/>
      <c r="I122" s="24">
        <v>44531</v>
      </c>
      <c r="J122" s="17" t="s">
        <v>21</v>
      </c>
      <c r="K122" s="24">
        <v>35363</v>
      </c>
      <c r="L122" s="25" t="s">
        <v>456</v>
      </c>
      <c r="M122" s="17" t="str">
        <f>VLOOKUP(B122,'[8]Jan-Des23(rumus)'!$G$12:$M$27,7,FALSE)</f>
        <v>JL.JEND.SUDIRMAN NO.264 RT 002 RW 002 KEL.TALANG MANDI</v>
      </c>
      <c r="N122" s="17" t="s">
        <v>459</v>
      </c>
      <c r="O122" s="17"/>
      <c r="P122" s="17">
        <v>28784</v>
      </c>
      <c r="Q122" s="17" t="s">
        <v>460</v>
      </c>
      <c r="R122" s="17" t="s">
        <v>461</v>
      </c>
      <c r="S122" s="17" t="s">
        <v>540</v>
      </c>
      <c r="T122" s="17" t="s">
        <v>463</v>
      </c>
      <c r="U122" s="17" t="s">
        <v>511</v>
      </c>
      <c r="V122" s="17"/>
      <c r="W122" s="17" t="s">
        <v>36</v>
      </c>
      <c r="X122" s="17"/>
      <c r="Y122" s="17" t="s">
        <v>29</v>
      </c>
      <c r="Z122" s="17"/>
      <c r="AA122" s="17" t="s">
        <v>39</v>
      </c>
      <c r="AB122" s="129">
        <f>VLOOKUP(B122,[6]Rekap!$C$8:$J$25,8,FALSE)</f>
        <v>3599029</v>
      </c>
      <c r="AC122" s="17"/>
      <c r="AD122" s="17" t="str">
        <f>VLOOKUP(B122,[7]Rekening!$C$9:$E$27,3,FALSE)</f>
        <v>1720001537929</v>
      </c>
      <c r="AE122" s="17" t="s">
        <v>464</v>
      </c>
      <c r="AF122" s="25" t="s">
        <v>465</v>
      </c>
      <c r="AG122" s="17"/>
      <c r="AH122" s="17"/>
      <c r="AI122" s="17"/>
      <c r="AJ122" s="17"/>
    </row>
    <row r="123" spans="1:36" x14ac:dyDescent="0.25">
      <c r="A123" s="21">
        <f t="shared" si="1"/>
        <v>121</v>
      </c>
      <c r="B123" s="14" t="s">
        <v>312</v>
      </c>
      <c r="C123" s="22"/>
      <c r="D123" s="20" t="s">
        <v>328</v>
      </c>
      <c r="E123" s="25" t="s">
        <v>344</v>
      </c>
      <c r="F123" s="17"/>
      <c r="G123" s="23"/>
      <c r="H123" s="17"/>
      <c r="I123" s="24">
        <v>44586</v>
      </c>
      <c r="J123" s="17" t="s">
        <v>21</v>
      </c>
      <c r="K123" s="24">
        <v>29980</v>
      </c>
      <c r="L123" s="25" t="s">
        <v>457</v>
      </c>
      <c r="M123" s="17" t="str">
        <f>VLOOKUP(B123,'[8]Jan-Des23(rumus)'!$G$12:$M$27,7,FALSE)</f>
        <v>JL.SUNGAI DURIAN</v>
      </c>
      <c r="N123" s="17" t="s">
        <v>459</v>
      </c>
      <c r="O123" s="17"/>
      <c r="P123" s="17">
        <v>28784</v>
      </c>
      <c r="Q123" s="17" t="s">
        <v>460</v>
      </c>
      <c r="R123" s="17" t="s">
        <v>461</v>
      </c>
      <c r="S123" s="17" t="s">
        <v>539</v>
      </c>
      <c r="T123" s="17" t="s">
        <v>463</v>
      </c>
      <c r="U123" s="17" t="s">
        <v>535</v>
      </c>
      <c r="V123" s="17"/>
      <c r="W123" s="17" t="s">
        <v>36</v>
      </c>
      <c r="X123" s="17"/>
      <c r="Y123" s="17" t="s">
        <v>29</v>
      </c>
      <c r="Z123" s="17"/>
      <c r="AA123" s="17" t="s">
        <v>39</v>
      </c>
      <c r="AB123" s="129">
        <f>VLOOKUP(B123,[6]Rekap!$C$8:$J$25,8,FALSE)</f>
        <v>4305000</v>
      </c>
      <c r="AC123" s="17"/>
      <c r="AD123" s="17" t="str">
        <f>VLOOKUP(B123,[7]Rekening!$C$9:$E$27,3,FALSE)</f>
        <v>1080012105079</v>
      </c>
      <c r="AE123" s="17" t="s">
        <v>464</v>
      </c>
      <c r="AF123" s="25" t="s">
        <v>465</v>
      </c>
      <c r="AG123" s="17"/>
      <c r="AH123" s="17"/>
      <c r="AI123" s="17"/>
      <c r="AJ123" s="17"/>
    </row>
    <row r="124" spans="1:36" x14ac:dyDescent="0.25">
      <c r="A124" s="21">
        <f t="shared" si="1"/>
        <v>122</v>
      </c>
      <c r="B124" s="27" t="s">
        <v>548</v>
      </c>
      <c r="C124" s="17"/>
      <c r="D124" s="22" t="s">
        <v>549</v>
      </c>
      <c r="E124" s="28" t="s">
        <v>550</v>
      </c>
      <c r="F124" s="17"/>
      <c r="G124" s="17"/>
      <c r="H124" s="23"/>
      <c r="I124" s="29" t="s">
        <v>551</v>
      </c>
      <c r="J124" s="17" t="s">
        <v>21</v>
      </c>
      <c r="K124" s="30">
        <v>26473</v>
      </c>
      <c r="L124" s="31" t="s">
        <v>552</v>
      </c>
      <c r="M124" s="17" t="str">
        <f>VLOOKUP(D124,'[9]Jan-Des23(rumus)'!$C$12:$M$118,11,FALSE)</f>
        <v>JL.DAMAR</v>
      </c>
      <c r="N124" s="17"/>
      <c r="O124" s="17"/>
      <c r="P124" s="17">
        <v>28784</v>
      </c>
      <c r="Q124" s="17" t="s">
        <v>460</v>
      </c>
      <c r="R124" s="17" t="s">
        <v>461</v>
      </c>
      <c r="S124" s="17"/>
      <c r="T124" s="17" t="s">
        <v>553</v>
      </c>
      <c r="U124" s="17" t="s">
        <v>554</v>
      </c>
      <c r="V124" s="17"/>
      <c r="W124" s="17" t="s">
        <v>36</v>
      </c>
      <c r="X124" s="17"/>
      <c r="Y124" s="17" t="s">
        <v>29</v>
      </c>
      <c r="Z124" s="17"/>
      <c r="AA124" s="17" t="s">
        <v>39</v>
      </c>
      <c r="AB124" s="32">
        <v>6875000</v>
      </c>
      <c r="AC124" s="17"/>
      <c r="AD124" s="17" t="str">
        <f>VLOOKUP(D124,[10]Rekening!$B$9:$E$114,4,FALSE)</f>
        <v>1720004206944</v>
      </c>
      <c r="AE124" s="17" t="s">
        <v>464</v>
      </c>
      <c r="AF124" s="25" t="s">
        <v>465</v>
      </c>
      <c r="AG124" s="17"/>
      <c r="AH124" s="17"/>
      <c r="AI124" s="17"/>
      <c r="AJ124" s="17"/>
    </row>
    <row r="125" spans="1:36" x14ac:dyDescent="0.25">
      <c r="A125" s="21">
        <f t="shared" si="1"/>
        <v>123</v>
      </c>
      <c r="B125" s="33" t="s">
        <v>555</v>
      </c>
      <c r="C125" s="17"/>
      <c r="D125" s="22" t="s">
        <v>556</v>
      </c>
      <c r="E125" s="28" t="s">
        <v>557</v>
      </c>
      <c r="F125" s="17"/>
      <c r="G125" s="17"/>
      <c r="H125" s="23"/>
      <c r="I125" s="29" t="s">
        <v>551</v>
      </c>
      <c r="J125" s="17" t="s">
        <v>21</v>
      </c>
      <c r="K125" s="30">
        <v>27648</v>
      </c>
      <c r="L125" s="31" t="s">
        <v>558</v>
      </c>
      <c r="M125" s="17" t="str">
        <f>VLOOKUP(D125,'[9]Jan-Des23(rumus)'!$C$12:$M$118,11,FALSE)</f>
        <v>Jl.Jawa</v>
      </c>
      <c r="N125" s="17"/>
      <c r="O125" s="17"/>
      <c r="P125" s="17">
        <v>28784</v>
      </c>
      <c r="Q125" s="17" t="s">
        <v>460</v>
      </c>
      <c r="R125" s="17" t="s">
        <v>461</v>
      </c>
      <c r="S125" s="17"/>
      <c r="T125" s="17" t="s">
        <v>553</v>
      </c>
      <c r="U125" s="17" t="s">
        <v>559</v>
      </c>
      <c r="V125" s="17"/>
      <c r="W125" s="17" t="s">
        <v>36</v>
      </c>
      <c r="X125" s="17"/>
      <c r="Y125" s="17" t="s">
        <v>29</v>
      </c>
      <c r="Z125" s="17"/>
      <c r="AA125" s="17" t="s">
        <v>39</v>
      </c>
      <c r="AB125" s="34">
        <v>5625000</v>
      </c>
      <c r="AC125" s="17"/>
      <c r="AD125" s="17" t="str">
        <f>VLOOKUP(D125,[10]Rekening!$B$9:$E$114,4,FALSE)</f>
        <v>1720004207132</v>
      </c>
      <c r="AE125" s="17" t="s">
        <v>464</v>
      </c>
      <c r="AF125" s="25" t="s">
        <v>465</v>
      </c>
      <c r="AG125" s="17"/>
      <c r="AH125" s="17"/>
      <c r="AI125" s="17"/>
      <c r="AJ125" s="17"/>
    </row>
    <row r="126" spans="1:36" x14ac:dyDescent="0.25">
      <c r="A126" s="21">
        <f t="shared" si="1"/>
        <v>124</v>
      </c>
      <c r="B126" s="35" t="s">
        <v>560</v>
      </c>
      <c r="C126" s="17"/>
      <c r="D126" s="22" t="s">
        <v>561</v>
      </c>
      <c r="E126" s="28" t="s">
        <v>562</v>
      </c>
      <c r="F126" s="17"/>
      <c r="G126" s="17"/>
      <c r="H126" s="23"/>
      <c r="I126" s="29" t="s">
        <v>551</v>
      </c>
      <c r="J126" s="17" t="s">
        <v>21</v>
      </c>
      <c r="K126" s="36">
        <v>29377</v>
      </c>
      <c r="L126" s="37" t="s">
        <v>563</v>
      </c>
      <c r="M126" s="17" t="str">
        <f>VLOOKUP(D126,'[9]Jan-Des23(rumus)'!$C$12:$M$118,11,FALSE)</f>
        <v>JL. UTAMA NO. 180 TALANG MANDI</v>
      </c>
      <c r="N126" s="17"/>
      <c r="O126" s="17"/>
      <c r="P126" s="17">
        <v>28784</v>
      </c>
      <c r="Q126" s="17" t="s">
        <v>460</v>
      </c>
      <c r="R126" s="17" t="s">
        <v>461</v>
      </c>
      <c r="S126" s="17"/>
      <c r="T126" s="17" t="s">
        <v>553</v>
      </c>
      <c r="U126" s="17" t="s">
        <v>559</v>
      </c>
      <c r="V126" s="17"/>
      <c r="W126" s="17" t="s">
        <v>36</v>
      </c>
      <c r="X126" s="17"/>
      <c r="Y126" s="17" t="s">
        <v>29</v>
      </c>
      <c r="Z126" s="17"/>
      <c r="AA126" s="17" t="s">
        <v>39</v>
      </c>
      <c r="AB126" s="38">
        <v>5625000</v>
      </c>
      <c r="AC126" s="17"/>
      <c r="AD126" s="17" t="str">
        <f>VLOOKUP(D126,[10]Rekening!$B$9:$E$114,4,FALSE)</f>
        <v>1720004207405</v>
      </c>
      <c r="AE126" s="17" t="s">
        <v>464</v>
      </c>
      <c r="AF126" s="25" t="s">
        <v>465</v>
      </c>
      <c r="AG126" s="17"/>
      <c r="AH126" s="17"/>
      <c r="AI126" s="17"/>
      <c r="AJ126" s="17"/>
    </row>
    <row r="127" spans="1:36" x14ac:dyDescent="0.25">
      <c r="A127" s="21">
        <f t="shared" si="1"/>
        <v>125</v>
      </c>
      <c r="B127" s="35" t="s">
        <v>564</v>
      </c>
      <c r="C127" s="17"/>
      <c r="D127" s="22" t="s">
        <v>565</v>
      </c>
      <c r="E127" s="28" t="s">
        <v>566</v>
      </c>
      <c r="F127" s="17"/>
      <c r="G127" s="17"/>
      <c r="H127" s="23"/>
      <c r="I127" s="29" t="s">
        <v>551</v>
      </c>
      <c r="J127" s="17" t="s">
        <v>21</v>
      </c>
      <c r="K127" s="36">
        <v>23834</v>
      </c>
      <c r="L127" s="37" t="s">
        <v>567</v>
      </c>
      <c r="M127" s="17" t="str">
        <f>VLOOKUP(D127,'[9]Jan-Des23(rumus)'!$C$12:$M$118,11,FALSE)</f>
        <v>JL. KEJAKSAAN GG. BOLA</v>
      </c>
      <c r="N127" s="17"/>
      <c r="O127" s="17"/>
      <c r="P127" s="17">
        <v>28784</v>
      </c>
      <c r="Q127" s="17" t="s">
        <v>460</v>
      </c>
      <c r="R127" s="17" t="s">
        <v>461</v>
      </c>
      <c r="S127" s="17"/>
      <c r="T127" s="17" t="s">
        <v>553</v>
      </c>
      <c r="U127" s="17" t="s">
        <v>568</v>
      </c>
      <c r="V127" s="17"/>
      <c r="W127" s="17" t="s">
        <v>36</v>
      </c>
      <c r="X127" s="17"/>
      <c r="Y127" s="17" t="s">
        <v>29</v>
      </c>
      <c r="Z127" s="17"/>
      <c r="AA127" s="17" t="s">
        <v>39</v>
      </c>
      <c r="AB127" s="39">
        <v>5625000</v>
      </c>
      <c r="AC127" s="17"/>
      <c r="AD127" s="17" t="str">
        <f>VLOOKUP(D127,[10]Rekening!$B$9:$E$114,4,FALSE)</f>
        <v>1720004207413</v>
      </c>
      <c r="AE127" s="17" t="s">
        <v>464</v>
      </c>
      <c r="AF127" s="25" t="s">
        <v>465</v>
      </c>
      <c r="AG127" s="17"/>
      <c r="AH127" s="17"/>
      <c r="AI127" s="17"/>
      <c r="AJ127" s="17"/>
    </row>
    <row r="128" spans="1:36" x14ac:dyDescent="0.25">
      <c r="A128" s="21">
        <f t="shared" si="1"/>
        <v>126</v>
      </c>
      <c r="B128" s="35" t="s">
        <v>569</v>
      </c>
      <c r="C128" s="17"/>
      <c r="D128" s="22" t="s">
        <v>570</v>
      </c>
      <c r="E128" s="28" t="s">
        <v>571</v>
      </c>
      <c r="F128" s="17"/>
      <c r="G128" s="17"/>
      <c r="H128" s="23"/>
      <c r="I128" s="29" t="s">
        <v>551</v>
      </c>
      <c r="J128" s="17" t="s">
        <v>21</v>
      </c>
      <c r="K128" s="30">
        <v>27520</v>
      </c>
      <c r="L128" s="37" t="s">
        <v>572</v>
      </c>
      <c r="M128" s="17" t="str">
        <f>VLOOKUP(D128,'[9]Jan-Des23(rumus)'!$C$12:$M$118,11,FALSE)</f>
        <v>JL.PERTANIAN GG.BUNTU</v>
      </c>
      <c r="N128" s="17"/>
      <c r="O128" s="17"/>
      <c r="P128" s="17">
        <v>28784</v>
      </c>
      <c r="Q128" s="17" t="s">
        <v>460</v>
      </c>
      <c r="R128" s="17" t="s">
        <v>461</v>
      </c>
      <c r="S128" s="17"/>
      <c r="T128" s="17" t="s">
        <v>553</v>
      </c>
      <c r="U128" s="17" t="s">
        <v>568</v>
      </c>
      <c r="V128" s="17"/>
      <c r="W128" s="17" t="s">
        <v>36</v>
      </c>
      <c r="X128" s="17"/>
      <c r="Y128" s="17" t="s">
        <v>29</v>
      </c>
      <c r="Z128" s="17"/>
      <c r="AA128" s="17" t="s">
        <v>39</v>
      </c>
      <c r="AB128" s="40">
        <v>5625000</v>
      </c>
      <c r="AC128" s="17"/>
      <c r="AD128" s="17" t="str">
        <f>VLOOKUP(D128,[10]Rekening!$B$9:$E$114,4,FALSE)</f>
        <v>1720004207181</v>
      </c>
      <c r="AE128" s="17" t="s">
        <v>464</v>
      </c>
      <c r="AF128" s="25" t="s">
        <v>465</v>
      </c>
      <c r="AG128" s="17"/>
      <c r="AH128" s="17"/>
      <c r="AI128" s="17"/>
      <c r="AJ128" s="17"/>
    </row>
    <row r="129" spans="1:36" x14ac:dyDescent="0.25">
      <c r="A129" s="21">
        <f t="shared" si="1"/>
        <v>127</v>
      </c>
      <c r="B129" s="35" t="s">
        <v>573</v>
      </c>
      <c r="C129" s="17"/>
      <c r="D129" s="22" t="s">
        <v>574</v>
      </c>
      <c r="E129" s="41" t="s">
        <v>575</v>
      </c>
      <c r="F129" s="17"/>
      <c r="G129" s="17"/>
      <c r="H129" s="23"/>
      <c r="I129" s="29" t="s">
        <v>551</v>
      </c>
      <c r="J129" s="17" t="s">
        <v>21</v>
      </c>
      <c r="K129" s="42">
        <v>26791</v>
      </c>
      <c r="L129" s="37" t="s">
        <v>576</v>
      </c>
      <c r="M129" s="17" t="str">
        <f>VLOOKUP(D129,'[9]Jan-Des23(rumus)'!$C$12:$M$118,11,FALSE)</f>
        <v>JL. DEWI SARTIKA</v>
      </c>
      <c r="N129" s="17"/>
      <c r="O129" s="17"/>
      <c r="P129" s="17">
        <v>28784</v>
      </c>
      <c r="Q129" s="17" t="s">
        <v>460</v>
      </c>
      <c r="R129" s="17" t="s">
        <v>461</v>
      </c>
      <c r="S129" s="17"/>
      <c r="T129" s="17" t="s">
        <v>553</v>
      </c>
      <c r="U129" s="17" t="s">
        <v>568</v>
      </c>
      <c r="V129" s="17"/>
      <c r="W129" s="17" t="s">
        <v>36</v>
      </c>
      <c r="X129" s="17"/>
      <c r="Y129" s="17" t="s">
        <v>29</v>
      </c>
      <c r="Z129" s="17"/>
      <c r="AA129" s="17" t="s">
        <v>39</v>
      </c>
      <c r="AB129" s="43">
        <v>5625000</v>
      </c>
      <c r="AC129" s="17"/>
      <c r="AD129" s="17" t="str">
        <f>VLOOKUP(D129,[10]Rekening!$B$9:$E$114,4,FALSE)</f>
        <v>1720004207462</v>
      </c>
      <c r="AE129" s="17" t="s">
        <v>464</v>
      </c>
      <c r="AF129" s="25" t="s">
        <v>465</v>
      </c>
      <c r="AG129" s="17"/>
      <c r="AH129" s="17"/>
      <c r="AI129" s="17"/>
      <c r="AJ129" s="17"/>
    </row>
    <row r="130" spans="1:36" x14ac:dyDescent="0.25">
      <c r="A130" s="21">
        <f t="shared" si="1"/>
        <v>128</v>
      </c>
      <c r="B130" s="35" t="s">
        <v>577</v>
      </c>
      <c r="C130" s="17"/>
      <c r="D130" s="22" t="s">
        <v>578</v>
      </c>
      <c r="E130" s="41" t="s">
        <v>579</v>
      </c>
      <c r="F130" s="17"/>
      <c r="G130" s="17"/>
      <c r="H130" s="23"/>
      <c r="I130" s="29" t="s">
        <v>551</v>
      </c>
      <c r="J130" s="17" t="s">
        <v>21</v>
      </c>
      <c r="K130" s="42">
        <v>25912</v>
      </c>
      <c r="L130" s="37" t="s">
        <v>580</v>
      </c>
      <c r="M130" s="17" t="str">
        <f>VLOOKUP(D130,'[9]Jan-Des23(rumus)'!$C$12:$M$118,11,FALSE)</f>
        <v>JL. KURNIA NO. 96</v>
      </c>
      <c r="N130" s="17"/>
      <c r="O130" s="17"/>
      <c r="P130" s="17">
        <v>28784</v>
      </c>
      <c r="Q130" s="17" t="s">
        <v>460</v>
      </c>
      <c r="R130" s="17" t="s">
        <v>461</v>
      </c>
      <c r="S130" s="17"/>
      <c r="T130" s="17" t="s">
        <v>553</v>
      </c>
      <c r="U130" s="17" t="s">
        <v>568</v>
      </c>
      <c r="V130" s="17"/>
      <c r="W130" s="17" t="s">
        <v>36</v>
      </c>
      <c r="X130" s="17"/>
      <c r="Y130" s="17" t="s">
        <v>29</v>
      </c>
      <c r="Z130" s="17"/>
      <c r="AA130" s="17" t="s">
        <v>39</v>
      </c>
      <c r="AB130" s="44">
        <v>5625000</v>
      </c>
      <c r="AC130" s="17"/>
      <c r="AD130" s="17" t="e">
        <f>VLOOKUP(D130,[10]Rekening!$B$9:$E$114,4,FALSE)</f>
        <v>#N/A</v>
      </c>
      <c r="AE130" s="17" t="s">
        <v>464</v>
      </c>
      <c r="AF130" s="25" t="s">
        <v>465</v>
      </c>
      <c r="AG130" s="17"/>
      <c r="AH130" s="17"/>
      <c r="AI130" s="17"/>
      <c r="AJ130" s="17"/>
    </row>
    <row r="131" spans="1:36" x14ac:dyDescent="0.25">
      <c r="A131" s="21">
        <f t="shared" si="1"/>
        <v>129</v>
      </c>
      <c r="B131" s="35" t="s">
        <v>581</v>
      </c>
      <c r="C131" s="17"/>
      <c r="D131" s="22" t="s">
        <v>582</v>
      </c>
      <c r="E131" s="45" t="s">
        <v>583</v>
      </c>
      <c r="F131" s="17"/>
      <c r="G131" s="17"/>
      <c r="H131" s="23"/>
      <c r="I131" s="29" t="s">
        <v>551</v>
      </c>
      <c r="J131" s="17" t="s">
        <v>21</v>
      </c>
      <c r="K131" s="30">
        <v>25818</v>
      </c>
      <c r="L131" s="37" t="s">
        <v>584</v>
      </c>
      <c r="M131" s="17" t="str">
        <f>VLOOKUP(D131,'[9]Jan-Des23(rumus)'!$C$12:$M$118,11,FALSE)</f>
        <v>JL. ROKAN BTN BLOK B NO. 38</v>
      </c>
      <c r="N131" s="17"/>
      <c r="O131" s="17"/>
      <c r="P131" s="17">
        <v>28784</v>
      </c>
      <c r="Q131" s="17" t="s">
        <v>460</v>
      </c>
      <c r="R131" s="17" t="s">
        <v>461</v>
      </c>
      <c r="S131" s="17"/>
      <c r="T131" s="17" t="s">
        <v>553</v>
      </c>
      <c r="U131" s="17" t="s">
        <v>568</v>
      </c>
      <c r="V131" s="17"/>
      <c r="W131" s="17" t="s">
        <v>36</v>
      </c>
      <c r="X131" s="17"/>
      <c r="Y131" s="17" t="s">
        <v>29</v>
      </c>
      <c r="Z131" s="17"/>
      <c r="AA131" s="17" t="s">
        <v>39</v>
      </c>
      <c r="AB131" s="46">
        <v>5625000</v>
      </c>
      <c r="AC131" s="17"/>
      <c r="AD131" s="17" t="str">
        <f>VLOOKUP(D131,[10]Rekening!$B$9:$E$114,4,FALSE)</f>
        <v>1080010381300</v>
      </c>
      <c r="AE131" s="17" t="s">
        <v>464</v>
      </c>
      <c r="AF131" s="25" t="s">
        <v>465</v>
      </c>
      <c r="AG131" s="17"/>
      <c r="AH131" s="17"/>
      <c r="AI131" s="17"/>
      <c r="AJ131" s="17"/>
    </row>
    <row r="132" spans="1:36" x14ac:dyDescent="0.25">
      <c r="A132" s="21">
        <f t="shared" si="1"/>
        <v>130</v>
      </c>
      <c r="B132" s="35" t="s">
        <v>585</v>
      </c>
      <c r="C132" s="17"/>
      <c r="D132" s="22" t="s">
        <v>586</v>
      </c>
      <c r="E132" s="41" t="s">
        <v>587</v>
      </c>
      <c r="F132" s="17"/>
      <c r="G132" s="17"/>
      <c r="H132" s="23"/>
      <c r="I132" s="29" t="s">
        <v>551</v>
      </c>
      <c r="J132" s="17" t="s">
        <v>21</v>
      </c>
      <c r="K132" s="42">
        <v>27819</v>
      </c>
      <c r="L132" s="37" t="s">
        <v>588</v>
      </c>
      <c r="M132" s="17" t="str">
        <f>VLOOKUP(D132,'[9]Jan-Des23(rumus)'!$C$12:$M$118,11,FALSE)</f>
        <v>JL. ALHAMRA</v>
      </c>
      <c r="N132" s="17"/>
      <c r="O132" s="17"/>
      <c r="P132" s="17">
        <v>28784</v>
      </c>
      <c r="Q132" s="17" t="s">
        <v>460</v>
      </c>
      <c r="R132" s="17" t="s">
        <v>461</v>
      </c>
      <c r="S132" s="17"/>
      <c r="T132" s="17" t="s">
        <v>553</v>
      </c>
      <c r="U132" s="17" t="s">
        <v>568</v>
      </c>
      <c r="V132" s="17"/>
      <c r="W132" s="17" t="s">
        <v>36</v>
      </c>
      <c r="X132" s="17"/>
      <c r="Y132" s="17" t="s">
        <v>29</v>
      </c>
      <c r="Z132" s="17"/>
      <c r="AA132" s="17" t="s">
        <v>39</v>
      </c>
      <c r="AB132" s="47">
        <v>5625000</v>
      </c>
      <c r="AC132" s="17"/>
      <c r="AD132" s="17" t="str">
        <f>VLOOKUP(D132,[10]Rekening!$B$9:$E$114,4,FALSE)</f>
        <v>1720004207025</v>
      </c>
      <c r="AE132" s="17" t="s">
        <v>464</v>
      </c>
      <c r="AF132" s="25" t="s">
        <v>465</v>
      </c>
      <c r="AG132" s="17"/>
      <c r="AH132" s="17"/>
      <c r="AI132" s="17"/>
      <c r="AJ132" s="17"/>
    </row>
    <row r="133" spans="1:36" x14ac:dyDescent="0.25">
      <c r="A133" s="21">
        <f t="shared" ref="A133:A196" si="2">A132+1</f>
        <v>131</v>
      </c>
      <c r="B133" s="27" t="s">
        <v>589</v>
      </c>
      <c r="C133" s="17"/>
      <c r="D133" s="22" t="s">
        <v>590</v>
      </c>
      <c r="E133" s="41" t="s">
        <v>591</v>
      </c>
      <c r="F133" s="17"/>
      <c r="G133" s="17"/>
      <c r="H133" s="23"/>
      <c r="I133" s="29" t="s">
        <v>551</v>
      </c>
      <c r="J133" s="17" t="s">
        <v>21</v>
      </c>
      <c r="K133" s="42">
        <v>25615</v>
      </c>
      <c r="L133" s="37" t="s">
        <v>592</v>
      </c>
      <c r="M133" s="17" t="str">
        <f>VLOOKUP(D133,'[9]Jan-Des23(rumus)'!$C$12:$M$118,11,FALSE)</f>
        <v>JL. SEJAHTERA GG. ARJUNA</v>
      </c>
      <c r="N133" s="17"/>
      <c r="O133" s="17"/>
      <c r="P133" s="17">
        <v>28784</v>
      </c>
      <c r="Q133" s="17" t="s">
        <v>460</v>
      </c>
      <c r="R133" s="17" t="s">
        <v>461</v>
      </c>
      <c r="S133" s="17"/>
      <c r="T133" s="17" t="s">
        <v>553</v>
      </c>
      <c r="U133" s="17" t="s">
        <v>568</v>
      </c>
      <c r="V133" s="17"/>
      <c r="W133" s="17" t="s">
        <v>36</v>
      </c>
      <c r="X133" s="17"/>
      <c r="Y133" s="17" t="s">
        <v>29</v>
      </c>
      <c r="Z133" s="17"/>
      <c r="AA133" s="17" t="s">
        <v>39</v>
      </c>
      <c r="AB133" s="48">
        <v>5625000</v>
      </c>
      <c r="AC133" s="17"/>
      <c r="AD133" s="17" t="str">
        <f>VLOOKUP(D133,[10]Rekening!$B$9:$E$114,4,FALSE)</f>
        <v>1720004182947</v>
      </c>
      <c r="AE133" s="17" t="s">
        <v>464</v>
      </c>
      <c r="AF133" s="25" t="s">
        <v>465</v>
      </c>
      <c r="AG133" s="17"/>
      <c r="AH133" s="17"/>
      <c r="AI133" s="17"/>
      <c r="AJ133" s="17"/>
    </row>
    <row r="134" spans="1:36" x14ac:dyDescent="0.25">
      <c r="A134" s="21">
        <f t="shared" si="2"/>
        <v>132</v>
      </c>
      <c r="B134" s="49" t="s">
        <v>593</v>
      </c>
      <c r="C134" s="17"/>
      <c r="D134" s="22" t="s">
        <v>594</v>
      </c>
      <c r="E134" s="41" t="s">
        <v>595</v>
      </c>
      <c r="F134" s="17"/>
      <c r="G134" s="17"/>
      <c r="H134" s="23"/>
      <c r="I134" s="29" t="s">
        <v>551</v>
      </c>
      <c r="J134" s="17" t="s">
        <v>21</v>
      </c>
      <c r="K134" s="42">
        <v>25303</v>
      </c>
      <c r="L134" s="37" t="s">
        <v>596</v>
      </c>
      <c r="M134" s="17" t="str">
        <f>VLOOKUP(D134,'[9]Jan-Des23(rumus)'!$C$12:$M$118,11,FALSE)</f>
        <v xml:space="preserve">JL. AMAN GG. CEMARA PEMATANG PUDU </v>
      </c>
      <c r="N134" s="17"/>
      <c r="O134" s="17"/>
      <c r="P134" s="17">
        <v>28784</v>
      </c>
      <c r="Q134" s="17" t="s">
        <v>460</v>
      </c>
      <c r="R134" s="17" t="s">
        <v>461</v>
      </c>
      <c r="S134" s="17"/>
      <c r="T134" s="17" t="s">
        <v>553</v>
      </c>
      <c r="U134" s="17" t="s">
        <v>568</v>
      </c>
      <c r="V134" s="17"/>
      <c r="W134" s="17" t="s">
        <v>36</v>
      </c>
      <c r="X134" s="17"/>
      <c r="Y134" s="17" t="s">
        <v>29</v>
      </c>
      <c r="Z134" s="17"/>
      <c r="AA134" s="17" t="s">
        <v>39</v>
      </c>
      <c r="AB134" s="50">
        <v>5625000</v>
      </c>
      <c r="AC134" s="17"/>
      <c r="AD134" s="17" t="str">
        <f>VLOOKUP(D134,[10]Rekening!$B$9:$E$114,4,FALSE)</f>
        <v>1720004207066</v>
      </c>
      <c r="AE134" s="17" t="s">
        <v>464</v>
      </c>
      <c r="AF134" s="25" t="s">
        <v>465</v>
      </c>
      <c r="AG134" s="17"/>
      <c r="AH134" s="17"/>
      <c r="AI134" s="17"/>
      <c r="AJ134" s="17"/>
    </row>
    <row r="135" spans="1:36" x14ac:dyDescent="0.25">
      <c r="A135" s="21">
        <f t="shared" si="2"/>
        <v>133</v>
      </c>
      <c r="B135" s="49" t="s">
        <v>597</v>
      </c>
      <c r="C135" s="17"/>
      <c r="D135" s="22" t="s">
        <v>598</v>
      </c>
      <c r="E135" s="41" t="s">
        <v>599</v>
      </c>
      <c r="F135" s="17"/>
      <c r="G135" s="17"/>
      <c r="H135" s="23"/>
      <c r="I135" s="29" t="s">
        <v>551</v>
      </c>
      <c r="J135" s="17" t="s">
        <v>21</v>
      </c>
      <c r="K135" s="42">
        <v>25204</v>
      </c>
      <c r="L135" s="37" t="s">
        <v>600</v>
      </c>
      <c r="M135" s="17" t="str">
        <f>VLOOKUP(D135,'[9]Jan-Des23(rumus)'!$C$12:$M$118,11,FALSE)</f>
        <v>JL. ANGGUR MERAH GG. POLOS</v>
      </c>
      <c r="N135" s="17"/>
      <c r="O135" s="17"/>
      <c r="P135" s="17">
        <v>28784</v>
      </c>
      <c r="Q135" s="17" t="s">
        <v>460</v>
      </c>
      <c r="R135" s="17" t="s">
        <v>461</v>
      </c>
      <c r="S135" s="17"/>
      <c r="T135" s="17" t="s">
        <v>553</v>
      </c>
      <c r="U135" s="17" t="s">
        <v>568</v>
      </c>
      <c r="V135" s="17"/>
      <c r="W135" s="17" t="s">
        <v>36</v>
      </c>
      <c r="X135" s="17"/>
      <c r="Y135" s="17" t="s">
        <v>29</v>
      </c>
      <c r="Z135" s="17"/>
      <c r="AA135" s="17" t="s">
        <v>39</v>
      </c>
      <c r="AB135" s="51">
        <v>5625000</v>
      </c>
      <c r="AC135" s="17"/>
      <c r="AD135" s="17" t="str">
        <f>VLOOKUP(D135,[10]Rekening!$B$9:$E$114,4,FALSE)</f>
        <v>1720004184604</v>
      </c>
      <c r="AE135" s="17" t="s">
        <v>464</v>
      </c>
      <c r="AF135" s="25" t="s">
        <v>465</v>
      </c>
      <c r="AG135" s="17"/>
      <c r="AH135" s="17"/>
      <c r="AI135" s="17"/>
      <c r="AJ135" s="17"/>
    </row>
    <row r="136" spans="1:36" x14ac:dyDescent="0.25">
      <c r="A136" s="21">
        <f t="shared" si="2"/>
        <v>134</v>
      </c>
      <c r="B136" s="49" t="s">
        <v>601</v>
      </c>
      <c r="C136" s="17"/>
      <c r="D136" s="22" t="s">
        <v>602</v>
      </c>
      <c r="E136" s="41" t="s">
        <v>603</v>
      </c>
      <c r="F136" s="17"/>
      <c r="G136" s="17"/>
      <c r="H136" s="23"/>
      <c r="I136" s="29" t="s">
        <v>551</v>
      </c>
      <c r="J136" s="17" t="s">
        <v>21</v>
      </c>
      <c r="K136" s="42">
        <v>25522</v>
      </c>
      <c r="L136" s="37" t="s">
        <v>604</v>
      </c>
      <c r="M136" s="17" t="str">
        <f>VLOOKUP(D136,'[9]Jan-Des23(rumus)'!$C$12:$M$118,11,FALSE)</f>
        <v>JL. SURINAME</v>
      </c>
      <c r="N136" s="17"/>
      <c r="O136" s="17"/>
      <c r="P136" s="17">
        <v>28784</v>
      </c>
      <c r="Q136" s="17" t="s">
        <v>460</v>
      </c>
      <c r="R136" s="17" t="s">
        <v>461</v>
      </c>
      <c r="S136" s="17"/>
      <c r="T136" s="17" t="s">
        <v>553</v>
      </c>
      <c r="U136" s="17" t="s">
        <v>568</v>
      </c>
      <c r="V136" s="17"/>
      <c r="W136" s="17" t="s">
        <v>36</v>
      </c>
      <c r="X136" s="17"/>
      <c r="Y136" s="17" t="s">
        <v>29</v>
      </c>
      <c r="Z136" s="17"/>
      <c r="AA136" s="17" t="s">
        <v>39</v>
      </c>
      <c r="AB136" s="52">
        <v>5625000</v>
      </c>
      <c r="AC136" s="17"/>
      <c r="AD136" s="17" t="str">
        <f>VLOOKUP(D136,[10]Rekening!$B$9:$E$114,4,FALSE)</f>
        <v>1720004231314</v>
      </c>
      <c r="AE136" s="17" t="s">
        <v>464</v>
      </c>
      <c r="AF136" s="25" t="s">
        <v>465</v>
      </c>
      <c r="AG136" s="17"/>
      <c r="AH136" s="17"/>
      <c r="AI136" s="17"/>
      <c r="AJ136" s="17"/>
    </row>
    <row r="137" spans="1:36" x14ac:dyDescent="0.25">
      <c r="A137" s="21">
        <f t="shared" si="2"/>
        <v>135</v>
      </c>
      <c r="B137" s="27" t="s">
        <v>605</v>
      </c>
      <c r="C137" s="17"/>
      <c r="D137" s="22" t="s">
        <v>606</v>
      </c>
      <c r="E137" s="53" t="s">
        <v>607</v>
      </c>
      <c r="F137" s="17"/>
      <c r="G137" s="17"/>
      <c r="H137" s="23"/>
      <c r="I137" s="29" t="s">
        <v>551</v>
      </c>
      <c r="J137" s="17" t="s">
        <v>21</v>
      </c>
      <c r="K137" s="54">
        <v>26274</v>
      </c>
      <c r="L137" s="37" t="s">
        <v>608</v>
      </c>
      <c r="M137" s="17" t="str">
        <f>VLOOKUP(D137,'[9]Jan-Des23(rumus)'!$C$12:$M$118,11,FALSE)</f>
        <v>JL. PINANG NO.05 HARAPAN BARU</v>
      </c>
      <c r="N137" s="17"/>
      <c r="O137" s="17"/>
      <c r="P137" s="17">
        <v>28784</v>
      </c>
      <c r="Q137" s="17" t="s">
        <v>460</v>
      </c>
      <c r="R137" s="17" t="s">
        <v>461</v>
      </c>
      <c r="S137" s="17"/>
      <c r="T137" s="17" t="s">
        <v>553</v>
      </c>
      <c r="U137" s="17" t="s">
        <v>568</v>
      </c>
      <c r="V137" s="17"/>
      <c r="W137" s="17" t="s">
        <v>36</v>
      </c>
      <c r="X137" s="17"/>
      <c r="Y137" s="17" t="s">
        <v>29</v>
      </c>
      <c r="Z137" s="17"/>
      <c r="AA137" s="17" t="s">
        <v>39</v>
      </c>
      <c r="AB137" s="55">
        <v>5625000</v>
      </c>
      <c r="AC137" s="17"/>
      <c r="AD137" s="17" t="str">
        <f>VLOOKUP(D137,[10]Rekening!$B$9:$E$114,4,FALSE)</f>
        <v>1720004219236</v>
      </c>
      <c r="AE137" s="17" t="s">
        <v>464</v>
      </c>
      <c r="AF137" s="25" t="s">
        <v>465</v>
      </c>
      <c r="AG137" s="17"/>
      <c r="AH137" s="17"/>
      <c r="AI137" s="17"/>
      <c r="AJ137" s="17"/>
    </row>
    <row r="138" spans="1:36" x14ac:dyDescent="0.25">
      <c r="A138" s="21">
        <f t="shared" si="2"/>
        <v>136</v>
      </c>
      <c r="B138" s="49" t="s">
        <v>609</v>
      </c>
      <c r="C138" s="17"/>
      <c r="D138" s="22" t="s">
        <v>610</v>
      </c>
      <c r="E138" s="56" t="s">
        <v>611</v>
      </c>
      <c r="F138" s="17"/>
      <c r="G138" s="17"/>
      <c r="H138" s="23"/>
      <c r="I138" s="29" t="s">
        <v>551</v>
      </c>
      <c r="J138" s="17" t="s">
        <v>21</v>
      </c>
      <c r="K138" s="57" t="s">
        <v>612</v>
      </c>
      <c r="L138" s="37" t="s">
        <v>613</v>
      </c>
      <c r="M138" s="17" t="str">
        <f>VLOOKUP(D138,'[9]Jan-Des23(rumus)'!$C$12:$M$118,11,FALSE)</f>
        <v>Jl.T.Zainal abidin</v>
      </c>
      <c r="N138" s="17"/>
      <c r="O138" s="17"/>
      <c r="P138" s="17">
        <v>28784</v>
      </c>
      <c r="Q138" s="17" t="s">
        <v>460</v>
      </c>
      <c r="R138" s="17" t="s">
        <v>461</v>
      </c>
      <c r="S138" s="17"/>
      <c r="T138" s="17" t="s">
        <v>553</v>
      </c>
      <c r="U138" s="17" t="s">
        <v>568</v>
      </c>
      <c r="V138" s="17"/>
      <c r="W138" s="17" t="s">
        <v>36</v>
      </c>
      <c r="X138" s="17"/>
      <c r="Y138" s="17" t="s">
        <v>29</v>
      </c>
      <c r="Z138" s="17"/>
      <c r="AA138" s="17" t="s">
        <v>39</v>
      </c>
      <c r="AB138" s="58">
        <v>5625000</v>
      </c>
      <c r="AC138" s="17"/>
      <c r="AD138" s="17" t="str">
        <f>VLOOKUP(D138,[10]Rekening!$B$9:$E$114,4,FALSE)</f>
        <v>1720004207470</v>
      </c>
      <c r="AE138" s="17" t="s">
        <v>464</v>
      </c>
      <c r="AF138" s="25" t="s">
        <v>465</v>
      </c>
      <c r="AG138" s="17"/>
      <c r="AH138" s="17"/>
      <c r="AI138" s="17"/>
      <c r="AJ138" s="17"/>
    </row>
    <row r="139" spans="1:36" x14ac:dyDescent="0.25">
      <c r="A139" s="21">
        <f t="shared" si="2"/>
        <v>137</v>
      </c>
      <c r="B139" s="35" t="s">
        <v>614</v>
      </c>
      <c r="C139" s="17"/>
      <c r="D139" s="22" t="s">
        <v>615</v>
      </c>
      <c r="E139" s="59" t="s">
        <v>616</v>
      </c>
      <c r="F139" s="17"/>
      <c r="G139" s="17"/>
      <c r="H139" s="23"/>
      <c r="I139" s="29" t="s">
        <v>551</v>
      </c>
      <c r="J139" s="17" t="s">
        <v>21</v>
      </c>
      <c r="K139" s="54">
        <v>25356</v>
      </c>
      <c r="L139" s="37" t="s">
        <v>617</v>
      </c>
      <c r="M139" s="17" t="str">
        <f>VLOOKUP(D139,'[9]Jan-Des23(rumus)'!$C$12:$M$118,11,FALSE)</f>
        <v>JL. BATIN BATUAH</v>
      </c>
      <c r="N139" s="17"/>
      <c r="O139" s="17"/>
      <c r="P139" s="17">
        <v>28784</v>
      </c>
      <c r="Q139" s="17" t="s">
        <v>460</v>
      </c>
      <c r="R139" s="17" t="s">
        <v>461</v>
      </c>
      <c r="S139" s="17"/>
      <c r="T139" s="17" t="s">
        <v>553</v>
      </c>
      <c r="U139" s="17" t="s">
        <v>618</v>
      </c>
      <c r="V139" s="17"/>
      <c r="W139" s="17" t="s">
        <v>36</v>
      </c>
      <c r="X139" s="17"/>
      <c r="Y139" s="17" t="s">
        <v>29</v>
      </c>
      <c r="Z139" s="17"/>
      <c r="AA139" s="17" t="s">
        <v>39</v>
      </c>
      <c r="AB139" s="60">
        <v>3400000</v>
      </c>
      <c r="AC139" s="17"/>
      <c r="AD139" s="17" t="str">
        <f>VLOOKUP(D139,[10]Rekening!$B$9:$E$114,4,FALSE)</f>
        <v>1720004183291</v>
      </c>
      <c r="AE139" s="17" t="s">
        <v>464</v>
      </c>
      <c r="AF139" s="25" t="s">
        <v>465</v>
      </c>
      <c r="AG139" s="17"/>
      <c r="AH139" s="17"/>
      <c r="AI139" s="17"/>
      <c r="AJ139" s="17"/>
    </row>
    <row r="140" spans="1:36" x14ac:dyDescent="0.25">
      <c r="A140" s="21">
        <f t="shared" si="2"/>
        <v>138</v>
      </c>
      <c r="B140" s="35" t="s">
        <v>619</v>
      </c>
      <c r="C140" s="17"/>
      <c r="D140" s="22" t="s">
        <v>620</v>
      </c>
      <c r="E140" s="59" t="s">
        <v>621</v>
      </c>
      <c r="F140" s="17"/>
      <c r="G140" s="17"/>
      <c r="H140" s="23"/>
      <c r="I140" s="29" t="s">
        <v>551</v>
      </c>
      <c r="J140" s="17" t="s">
        <v>21</v>
      </c>
      <c r="K140" s="54">
        <v>25336</v>
      </c>
      <c r="L140" s="37" t="s">
        <v>622</v>
      </c>
      <c r="M140" s="17" t="str">
        <f>VLOOKUP(D140,'[9]Jan-Des23(rumus)'!$C$12:$M$118,11,FALSE)</f>
        <v>JL. SOEBRANTAS GG. BECEK</v>
      </c>
      <c r="N140" s="17"/>
      <c r="O140" s="17"/>
      <c r="P140" s="17">
        <v>28784</v>
      </c>
      <c r="Q140" s="17" t="s">
        <v>460</v>
      </c>
      <c r="R140" s="17" t="s">
        <v>461</v>
      </c>
      <c r="S140" s="17"/>
      <c r="T140" s="17" t="s">
        <v>553</v>
      </c>
      <c r="U140" s="17" t="s">
        <v>618</v>
      </c>
      <c r="V140" s="17"/>
      <c r="W140" s="17" t="s">
        <v>36</v>
      </c>
      <c r="X140" s="17"/>
      <c r="Y140" s="17" t="s">
        <v>29</v>
      </c>
      <c r="Z140" s="17"/>
      <c r="AA140" s="17" t="s">
        <v>39</v>
      </c>
      <c r="AB140" s="61">
        <v>3400000</v>
      </c>
      <c r="AC140" s="17"/>
      <c r="AD140" s="17" t="str">
        <f>VLOOKUP(D140,[10]Rekening!$B$9:$E$114,4,FALSE)</f>
        <v>1720004178945</v>
      </c>
      <c r="AE140" s="17" t="s">
        <v>464</v>
      </c>
      <c r="AF140" s="25" t="s">
        <v>465</v>
      </c>
      <c r="AG140" s="17"/>
      <c r="AH140" s="17"/>
      <c r="AI140" s="17"/>
      <c r="AJ140" s="17"/>
    </row>
    <row r="141" spans="1:36" ht="18" customHeight="1" x14ac:dyDescent="0.25">
      <c r="A141" s="21">
        <f t="shared" si="2"/>
        <v>139</v>
      </c>
      <c r="B141" s="35" t="s">
        <v>623</v>
      </c>
      <c r="C141" s="17"/>
      <c r="D141" s="22" t="s">
        <v>624</v>
      </c>
      <c r="E141" s="62" t="s">
        <v>625</v>
      </c>
      <c r="F141" s="17"/>
      <c r="G141" s="17"/>
      <c r="H141" s="23"/>
      <c r="I141" s="29" t="s">
        <v>551</v>
      </c>
      <c r="J141" s="17" t="s">
        <v>21</v>
      </c>
      <c r="K141" s="63">
        <v>29107</v>
      </c>
      <c r="L141" s="64" t="s">
        <v>626</v>
      </c>
      <c r="M141" s="17" t="str">
        <f>VLOOKUP(D141,'[9]Jan-Des23(rumus)'!$C$12:$M$118,11,FALSE)</f>
        <v>JL. PELITA 2</v>
      </c>
      <c r="N141" s="17"/>
      <c r="O141" s="17"/>
      <c r="P141" s="17">
        <v>28784</v>
      </c>
      <c r="Q141" s="17" t="s">
        <v>460</v>
      </c>
      <c r="R141" s="17" t="s">
        <v>461</v>
      </c>
      <c r="S141" s="17"/>
      <c r="T141" s="17" t="s">
        <v>553</v>
      </c>
      <c r="U141" s="17" t="s">
        <v>618</v>
      </c>
      <c r="V141" s="17"/>
      <c r="W141" s="17" t="s">
        <v>36</v>
      </c>
      <c r="X141" s="17"/>
      <c r="Y141" s="17" t="s">
        <v>29</v>
      </c>
      <c r="Z141" s="17"/>
      <c r="AA141" s="17" t="s">
        <v>39</v>
      </c>
      <c r="AB141" s="65">
        <v>3400000</v>
      </c>
      <c r="AC141" s="17"/>
      <c r="AD141" s="17" t="str">
        <f>VLOOKUP(D141,[10]Rekening!$B$9:$E$114,4,FALSE)</f>
        <v>1720004206977</v>
      </c>
      <c r="AE141" s="17" t="s">
        <v>464</v>
      </c>
      <c r="AF141" s="25" t="s">
        <v>465</v>
      </c>
      <c r="AG141" s="17"/>
      <c r="AH141" s="17"/>
      <c r="AI141" s="17"/>
      <c r="AJ141" s="17"/>
    </row>
    <row r="142" spans="1:36" x14ac:dyDescent="0.25">
      <c r="A142" s="21">
        <f t="shared" si="2"/>
        <v>140</v>
      </c>
      <c r="B142" s="35" t="s">
        <v>627</v>
      </c>
      <c r="C142" s="17"/>
      <c r="D142" s="22" t="s">
        <v>628</v>
      </c>
      <c r="E142" s="59" t="s">
        <v>629</v>
      </c>
      <c r="F142" s="17"/>
      <c r="G142" s="17"/>
      <c r="H142" s="23"/>
      <c r="I142" s="29" t="s">
        <v>551</v>
      </c>
      <c r="J142" s="17" t="s">
        <v>21</v>
      </c>
      <c r="K142" s="54">
        <v>27619</v>
      </c>
      <c r="L142" s="37" t="s">
        <v>630</v>
      </c>
      <c r="M142" s="17" t="str">
        <f>VLOOKUP(D142,'[9]Jan-Des23(rumus)'!$C$12:$M$118,11,FALSE)</f>
        <v>JL. PAHLAWAN TALANG MANDI</v>
      </c>
      <c r="N142" s="17"/>
      <c r="O142" s="17"/>
      <c r="P142" s="17">
        <v>28784</v>
      </c>
      <c r="Q142" s="17" t="s">
        <v>460</v>
      </c>
      <c r="R142" s="17" t="s">
        <v>461</v>
      </c>
      <c r="S142" s="17"/>
      <c r="T142" s="17" t="s">
        <v>553</v>
      </c>
      <c r="U142" s="17" t="s">
        <v>618</v>
      </c>
      <c r="V142" s="17"/>
      <c r="W142" s="17" t="s">
        <v>36</v>
      </c>
      <c r="X142" s="17"/>
      <c r="Y142" s="17" t="s">
        <v>29</v>
      </c>
      <c r="Z142" s="17"/>
      <c r="AA142" s="17" t="s">
        <v>39</v>
      </c>
      <c r="AB142" s="66">
        <v>3400000</v>
      </c>
      <c r="AC142" s="17"/>
      <c r="AD142" s="17" t="str">
        <f>VLOOKUP(D142,[10]Rekening!$B$9:$E$114,4,FALSE)</f>
        <v>1720004207009</v>
      </c>
      <c r="AE142" s="17" t="s">
        <v>464</v>
      </c>
      <c r="AF142" s="25" t="s">
        <v>465</v>
      </c>
      <c r="AG142" s="17"/>
      <c r="AH142" s="17"/>
      <c r="AI142" s="17"/>
      <c r="AJ142" s="17"/>
    </row>
    <row r="143" spans="1:36" x14ac:dyDescent="0.25">
      <c r="A143" s="21">
        <f t="shared" si="2"/>
        <v>141</v>
      </c>
      <c r="B143" s="67" t="s">
        <v>631</v>
      </c>
      <c r="C143" s="17"/>
      <c r="D143" s="22" t="s">
        <v>632</v>
      </c>
      <c r="E143" s="62" t="s">
        <v>633</v>
      </c>
      <c r="F143" s="17"/>
      <c r="G143" s="17"/>
      <c r="H143" s="23"/>
      <c r="I143" s="29" t="s">
        <v>551</v>
      </c>
      <c r="J143" s="17" t="s">
        <v>21</v>
      </c>
      <c r="K143" s="63">
        <v>25207</v>
      </c>
      <c r="L143" s="37" t="s">
        <v>634</v>
      </c>
      <c r="M143" s="17" t="str">
        <f>VLOOKUP(D143,'[9]Jan-Des23(rumus)'!$C$12:$M$118,11,FALSE)</f>
        <v>BALAI JURONG BATU BADINDING</v>
      </c>
      <c r="N143" s="17"/>
      <c r="O143" s="17"/>
      <c r="P143" s="17">
        <v>28784</v>
      </c>
      <c r="Q143" s="17" t="s">
        <v>460</v>
      </c>
      <c r="R143" s="17" t="s">
        <v>461</v>
      </c>
      <c r="S143" s="17"/>
      <c r="T143" s="17" t="s">
        <v>553</v>
      </c>
      <c r="U143" s="17" t="s">
        <v>618</v>
      </c>
      <c r="V143" s="17"/>
      <c r="W143" s="17" t="s">
        <v>36</v>
      </c>
      <c r="X143" s="17"/>
      <c r="Y143" s="17" t="s">
        <v>29</v>
      </c>
      <c r="Z143" s="17"/>
      <c r="AA143" s="17" t="s">
        <v>39</v>
      </c>
      <c r="AB143" s="68">
        <v>3400000</v>
      </c>
      <c r="AC143" s="17"/>
      <c r="AD143" s="17" t="str">
        <f>VLOOKUP(D143,[10]Rekening!$B$9:$E$114,4,FALSE)</f>
        <v>1720004207165</v>
      </c>
      <c r="AE143" s="17" t="s">
        <v>464</v>
      </c>
      <c r="AF143" s="25" t="s">
        <v>465</v>
      </c>
      <c r="AG143" s="17"/>
      <c r="AH143" s="17"/>
      <c r="AI143" s="17"/>
      <c r="AJ143" s="17"/>
    </row>
    <row r="144" spans="1:36" x14ac:dyDescent="0.25">
      <c r="A144" s="21">
        <f t="shared" si="2"/>
        <v>142</v>
      </c>
      <c r="B144" s="35" t="s">
        <v>635</v>
      </c>
      <c r="C144" s="17"/>
      <c r="D144" s="22" t="s">
        <v>636</v>
      </c>
      <c r="E144" s="59" t="s">
        <v>637</v>
      </c>
      <c r="F144" s="17"/>
      <c r="G144" s="17"/>
      <c r="H144" s="23"/>
      <c r="I144" s="29" t="s">
        <v>551</v>
      </c>
      <c r="J144" s="17" t="s">
        <v>21</v>
      </c>
      <c r="K144" s="54">
        <v>34489</v>
      </c>
      <c r="L144" s="37" t="s">
        <v>638</v>
      </c>
      <c r="M144" s="17" t="str">
        <f>VLOOKUP(D144,'[9]Jan-Des23(rumus)'!$C$12:$M$118,11,FALSE)</f>
        <v>JL. ANAS KARIM NO. 62</v>
      </c>
      <c r="N144" s="17"/>
      <c r="O144" s="17"/>
      <c r="P144" s="17">
        <v>28784</v>
      </c>
      <c r="Q144" s="17" t="s">
        <v>460</v>
      </c>
      <c r="R144" s="17" t="s">
        <v>461</v>
      </c>
      <c r="S144" s="17"/>
      <c r="T144" s="17" t="s">
        <v>553</v>
      </c>
      <c r="U144" s="17" t="s">
        <v>618</v>
      </c>
      <c r="V144" s="17"/>
      <c r="W144" s="17" t="s">
        <v>36</v>
      </c>
      <c r="X144" s="17"/>
      <c r="Y144" s="17" t="s">
        <v>29</v>
      </c>
      <c r="Z144" s="17"/>
      <c r="AA144" s="17" t="s">
        <v>39</v>
      </c>
      <c r="AB144" s="69">
        <v>3400000</v>
      </c>
      <c r="AC144" s="17"/>
      <c r="AD144" s="17" t="str">
        <f>VLOOKUP(D144,[10]Rekening!$B$9:$E$114,4,FALSE)</f>
        <v>1720004207058</v>
      </c>
      <c r="AE144" s="17" t="s">
        <v>464</v>
      </c>
      <c r="AF144" s="25" t="s">
        <v>465</v>
      </c>
      <c r="AG144" s="17"/>
      <c r="AH144" s="17"/>
      <c r="AI144" s="17"/>
      <c r="AJ144" s="17"/>
    </row>
    <row r="145" spans="1:36" x14ac:dyDescent="0.25">
      <c r="A145" s="21">
        <f t="shared" si="2"/>
        <v>143</v>
      </c>
      <c r="B145" s="70" t="s">
        <v>639</v>
      </c>
      <c r="C145" s="17"/>
      <c r="D145" s="22" t="s">
        <v>640</v>
      </c>
      <c r="E145" s="59" t="s">
        <v>641</v>
      </c>
      <c r="F145" s="17"/>
      <c r="G145" s="17"/>
      <c r="H145" s="23"/>
      <c r="I145" s="29" t="s">
        <v>551</v>
      </c>
      <c r="J145" s="17" t="s">
        <v>21</v>
      </c>
      <c r="K145" s="54">
        <v>27078</v>
      </c>
      <c r="L145" s="31" t="s">
        <v>642</v>
      </c>
      <c r="M145" s="17" t="str">
        <f>VLOOKUP(D145,'[9]Jan-Des23(rumus)'!$C$12:$M$118,11,FALSE)</f>
        <v>JL. ROKAN PERMAI BLOK B NO 37</v>
      </c>
      <c r="N145" s="17"/>
      <c r="O145" s="17"/>
      <c r="P145" s="17">
        <v>28784</v>
      </c>
      <c r="Q145" s="17" t="s">
        <v>460</v>
      </c>
      <c r="R145" s="17" t="s">
        <v>461</v>
      </c>
      <c r="S145" s="17"/>
      <c r="T145" s="17" t="s">
        <v>553</v>
      </c>
      <c r="U145" s="17" t="s">
        <v>618</v>
      </c>
      <c r="V145" s="17"/>
      <c r="W145" s="17" t="s">
        <v>36</v>
      </c>
      <c r="X145" s="17"/>
      <c r="Y145" s="17" t="s">
        <v>29</v>
      </c>
      <c r="Z145" s="17"/>
      <c r="AA145" s="17" t="s">
        <v>39</v>
      </c>
      <c r="AB145" s="71">
        <v>3400000</v>
      </c>
      <c r="AC145" s="17"/>
      <c r="AD145" s="17" t="str">
        <f>VLOOKUP(D145,[10]Rekening!$B$9:$E$114,4,FALSE)</f>
        <v>1720004241982</v>
      </c>
      <c r="AE145" s="17" t="s">
        <v>464</v>
      </c>
      <c r="AF145" s="25" t="s">
        <v>465</v>
      </c>
      <c r="AG145" s="17"/>
      <c r="AH145" s="17"/>
      <c r="AI145" s="17"/>
      <c r="AJ145" s="17"/>
    </row>
    <row r="146" spans="1:36" x14ac:dyDescent="0.25">
      <c r="A146" s="21">
        <f t="shared" si="2"/>
        <v>144</v>
      </c>
      <c r="B146" s="35" t="s">
        <v>643</v>
      </c>
      <c r="C146" s="17"/>
      <c r="D146" s="22" t="s">
        <v>644</v>
      </c>
      <c r="E146" s="72">
        <v>1403091711708160</v>
      </c>
      <c r="F146" s="17"/>
      <c r="G146" s="17"/>
      <c r="H146" s="23"/>
      <c r="I146" s="29" t="s">
        <v>551</v>
      </c>
      <c r="J146" s="17" t="s">
        <v>21</v>
      </c>
      <c r="K146" s="54">
        <v>25889</v>
      </c>
      <c r="L146" s="37" t="s">
        <v>645</v>
      </c>
      <c r="M146" s="17" t="str">
        <f>VLOOKUP(D146,'[9]Jan-Des23(rumus)'!$C$12:$M$118,11,FALSE)</f>
        <v>Jl.Sepakat RT 001 RW 012 Kel. Talang Mandi</v>
      </c>
      <c r="N146" s="17"/>
      <c r="O146" s="17"/>
      <c r="P146" s="17">
        <v>28784</v>
      </c>
      <c r="Q146" s="17" t="s">
        <v>460</v>
      </c>
      <c r="R146" s="17" t="s">
        <v>461</v>
      </c>
      <c r="S146" s="17"/>
      <c r="T146" s="17" t="s">
        <v>553</v>
      </c>
      <c r="U146" s="17" t="s">
        <v>618</v>
      </c>
      <c r="V146" s="17"/>
      <c r="W146" s="17" t="s">
        <v>36</v>
      </c>
      <c r="X146" s="17"/>
      <c r="Y146" s="17" t="s">
        <v>29</v>
      </c>
      <c r="Z146" s="17"/>
      <c r="AA146" s="17" t="s">
        <v>39</v>
      </c>
      <c r="AB146" s="73">
        <v>3400000</v>
      </c>
      <c r="AC146" s="17"/>
      <c r="AD146" s="17" t="str">
        <f>VLOOKUP(D146,[10]Rekening!$B$9:$E$114,4,FALSE)</f>
        <v>1720004207322</v>
      </c>
      <c r="AE146" s="17" t="s">
        <v>464</v>
      </c>
      <c r="AF146" s="25" t="s">
        <v>465</v>
      </c>
      <c r="AG146" s="17"/>
      <c r="AH146" s="17"/>
      <c r="AI146" s="17"/>
      <c r="AJ146" s="17"/>
    </row>
    <row r="147" spans="1:36" x14ac:dyDescent="0.25">
      <c r="A147" s="21">
        <f t="shared" si="2"/>
        <v>145</v>
      </c>
      <c r="B147" s="35" t="s">
        <v>646</v>
      </c>
      <c r="C147" s="17"/>
      <c r="D147" s="22" t="s">
        <v>647</v>
      </c>
      <c r="E147" s="59" t="s">
        <v>648</v>
      </c>
      <c r="F147" s="17"/>
      <c r="G147" s="17"/>
      <c r="H147" s="23"/>
      <c r="I147" s="29" t="s">
        <v>551</v>
      </c>
      <c r="J147" s="17" t="s">
        <v>21</v>
      </c>
      <c r="K147" s="54">
        <v>27259</v>
      </c>
      <c r="L147" s="37" t="s">
        <v>649</v>
      </c>
      <c r="M147" s="17" t="str">
        <f>VLOOKUP(D147,'[9]Jan-Des23(rumus)'!$C$12:$M$118,11,FALSE)</f>
        <v>JL. NUSANTARA I GG. CENDERAWASIH</v>
      </c>
      <c r="N147" s="17"/>
      <c r="O147" s="17"/>
      <c r="P147" s="17">
        <v>28784</v>
      </c>
      <c r="Q147" s="17" t="s">
        <v>460</v>
      </c>
      <c r="R147" s="17" t="s">
        <v>461</v>
      </c>
      <c r="S147" s="17"/>
      <c r="T147" s="17" t="s">
        <v>553</v>
      </c>
      <c r="U147" s="17" t="s">
        <v>618</v>
      </c>
      <c r="V147" s="17"/>
      <c r="W147" s="17" t="s">
        <v>36</v>
      </c>
      <c r="X147" s="17"/>
      <c r="Y147" s="17" t="s">
        <v>29</v>
      </c>
      <c r="Z147" s="17"/>
      <c r="AA147" s="17" t="s">
        <v>39</v>
      </c>
      <c r="AB147" s="74">
        <v>3400000</v>
      </c>
      <c r="AC147" s="17"/>
      <c r="AD147" s="17" t="str">
        <f>VLOOKUP(D147,[10]Rekening!$B$9:$E$114,4,FALSE)</f>
        <v>1080000189242</v>
      </c>
      <c r="AE147" s="17" t="s">
        <v>464</v>
      </c>
      <c r="AF147" s="25" t="s">
        <v>465</v>
      </c>
      <c r="AG147" s="17"/>
      <c r="AH147" s="17"/>
      <c r="AI147" s="17"/>
      <c r="AJ147" s="17"/>
    </row>
    <row r="148" spans="1:36" x14ac:dyDescent="0.25">
      <c r="A148" s="21">
        <f t="shared" si="2"/>
        <v>146</v>
      </c>
      <c r="B148" s="35" t="s">
        <v>650</v>
      </c>
      <c r="C148" s="17"/>
      <c r="D148" s="22" t="s">
        <v>651</v>
      </c>
      <c r="E148" s="59" t="s">
        <v>652</v>
      </c>
      <c r="F148" s="17"/>
      <c r="G148" s="17"/>
      <c r="H148" s="23"/>
      <c r="I148" s="29" t="s">
        <v>551</v>
      </c>
      <c r="J148" s="17" t="s">
        <v>21</v>
      </c>
      <c r="K148" s="54">
        <v>34950</v>
      </c>
      <c r="L148" s="37" t="s">
        <v>653</v>
      </c>
      <c r="M148" s="17" t="str">
        <f>VLOOKUP(D148,'[9]Jan-Des23(rumus)'!$C$12:$M$118,11,FALSE)</f>
        <v>JL. ALHAMRA</v>
      </c>
      <c r="N148" s="17"/>
      <c r="O148" s="17"/>
      <c r="P148" s="17">
        <v>28784</v>
      </c>
      <c r="Q148" s="17" t="s">
        <v>460</v>
      </c>
      <c r="R148" s="17" t="s">
        <v>461</v>
      </c>
      <c r="S148" s="17"/>
      <c r="T148" s="17" t="s">
        <v>553</v>
      </c>
      <c r="U148" s="17" t="s">
        <v>618</v>
      </c>
      <c r="V148" s="17"/>
      <c r="W148" s="17" t="s">
        <v>36</v>
      </c>
      <c r="X148" s="17"/>
      <c r="Y148" s="17" t="s">
        <v>29</v>
      </c>
      <c r="Z148" s="17"/>
      <c r="AA148" s="17" t="s">
        <v>39</v>
      </c>
      <c r="AB148" s="75">
        <v>3400000</v>
      </c>
      <c r="AC148" s="17"/>
      <c r="AD148" s="17" t="str">
        <f>VLOOKUP(D148,[10]Rekening!$B$9:$E$114,4,FALSE)</f>
        <v>1720004207264</v>
      </c>
      <c r="AE148" s="17" t="s">
        <v>464</v>
      </c>
      <c r="AF148" s="25" t="s">
        <v>465</v>
      </c>
      <c r="AG148" s="17"/>
      <c r="AH148" s="17"/>
      <c r="AI148" s="17"/>
      <c r="AJ148" s="17"/>
    </row>
    <row r="149" spans="1:36" x14ac:dyDescent="0.25">
      <c r="A149" s="21">
        <f t="shared" si="2"/>
        <v>147</v>
      </c>
      <c r="B149" s="35" t="s">
        <v>654</v>
      </c>
      <c r="C149" s="17"/>
      <c r="D149" s="22" t="s">
        <v>655</v>
      </c>
      <c r="E149" s="59" t="s">
        <v>656</v>
      </c>
      <c r="F149" s="17"/>
      <c r="G149" s="17"/>
      <c r="H149" s="23"/>
      <c r="I149" s="29" t="s">
        <v>551</v>
      </c>
      <c r="J149" s="17" t="s">
        <v>21</v>
      </c>
      <c r="K149" s="54">
        <v>32016</v>
      </c>
      <c r="L149" s="37" t="s">
        <v>657</v>
      </c>
      <c r="M149" s="17" t="str">
        <f>VLOOKUP(D149,'[9]Jan-Des23(rumus)'!$C$12:$M$118,11,FALSE)</f>
        <v>JL. WAMPU GG. BAKTI LK I MUSYAWARAH</v>
      </c>
      <c r="N149" s="17"/>
      <c r="O149" s="17"/>
      <c r="P149" s="17">
        <v>28784</v>
      </c>
      <c r="Q149" s="17" t="s">
        <v>460</v>
      </c>
      <c r="R149" s="17" t="s">
        <v>461</v>
      </c>
      <c r="S149" s="17"/>
      <c r="T149" s="17" t="s">
        <v>553</v>
      </c>
      <c r="U149" s="17" t="s">
        <v>618</v>
      </c>
      <c r="V149" s="17"/>
      <c r="W149" s="17" t="s">
        <v>36</v>
      </c>
      <c r="X149" s="17"/>
      <c r="Y149" s="17" t="s">
        <v>29</v>
      </c>
      <c r="Z149" s="17"/>
      <c r="AA149" s="17" t="s">
        <v>39</v>
      </c>
      <c r="AB149" s="76">
        <v>3400000</v>
      </c>
      <c r="AC149" s="17"/>
      <c r="AD149" s="17" t="str">
        <f>VLOOKUP(D149,[10]Rekening!$B$9:$E$114,4,FALSE)</f>
        <v>1050011786807</v>
      </c>
      <c r="AE149" s="17" t="s">
        <v>464</v>
      </c>
      <c r="AF149" s="25" t="s">
        <v>465</v>
      </c>
      <c r="AG149" s="17"/>
      <c r="AH149" s="17"/>
      <c r="AI149" s="17"/>
      <c r="AJ149" s="17"/>
    </row>
    <row r="150" spans="1:36" x14ac:dyDescent="0.25">
      <c r="A150" s="21">
        <f t="shared" si="2"/>
        <v>148</v>
      </c>
      <c r="B150" s="35" t="s">
        <v>658</v>
      </c>
      <c r="C150" s="17"/>
      <c r="D150" s="22" t="s">
        <v>659</v>
      </c>
      <c r="E150" s="59" t="s">
        <v>660</v>
      </c>
      <c r="F150" s="17"/>
      <c r="G150" s="17"/>
      <c r="H150" s="23"/>
      <c r="I150" s="29" t="s">
        <v>551</v>
      </c>
      <c r="J150" s="17" t="s">
        <v>21</v>
      </c>
      <c r="K150" s="54">
        <v>35174</v>
      </c>
      <c r="L150" s="37" t="s">
        <v>661</v>
      </c>
      <c r="M150" s="17" t="str">
        <f>VLOOKUP(D150,'[9]Jan-Des23(rumus)'!$C$12:$M$118,11,FALSE)</f>
        <v>JL. TEGAL SARI KM 4</v>
      </c>
      <c r="N150" s="17"/>
      <c r="O150" s="17"/>
      <c r="P150" s="17">
        <v>28784</v>
      </c>
      <c r="Q150" s="17" t="s">
        <v>460</v>
      </c>
      <c r="R150" s="17" t="s">
        <v>461</v>
      </c>
      <c r="S150" s="17"/>
      <c r="T150" s="17" t="s">
        <v>553</v>
      </c>
      <c r="U150" s="17" t="s">
        <v>618</v>
      </c>
      <c r="V150" s="17"/>
      <c r="W150" s="17" t="s">
        <v>36</v>
      </c>
      <c r="X150" s="17"/>
      <c r="Y150" s="17" t="s">
        <v>29</v>
      </c>
      <c r="Z150" s="17"/>
      <c r="AA150" s="17" t="s">
        <v>39</v>
      </c>
      <c r="AB150" s="77">
        <v>3400000</v>
      </c>
      <c r="AC150" s="17"/>
      <c r="AD150" s="17" t="str">
        <f>VLOOKUP(D150,[10]Rekening!$B$9:$E$114,4,FALSE)</f>
        <v>1720004184497</v>
      </c>
      <c r="AE150" s="17" t="s">
        <v>464</v>
      </c>
      <c r="AF150" s="25" t="s">
        <v>465</v>
      </c>
      <c r="AG150" s="17"/>
      <c r="AH150" s="17"/>
      <c r="AI150" s="17"/>
      <c r="AJ150" s="17"/>
    </row>
    <row r="151" spans="1:36" x14ac:dyDescent="0.25">
      <c r="A151" s="21">
        <f t="shared" si="2"/>
        <v>149</v>
      </c>
      <c r="B151" s="35" t="s">
        <v>662</v>
      </c>
      <c r="C151" s="17"/>
      <c r="D151" s="22" t="s">
        <v>663</v>
      </c>
      <c r="E151" s="59" t="s">
        <v>664</v>
      </c>
      <c r="F151" s="17"/>
      <c r="G151" s="17"/>
      <c r="H151" s="23"/>
      <c r="I151" s="29" t="s">
        <v>551</v>
      </c>
      <c r="J151" s="17" t="s">
        <v>21</v>
      </c>
      <c r="K151" s="54">
        <v>36287</v>
      </c>
      <c r="L151" s="37" t="s">
        <v>665</v>
      </c>
      <c r="M151" s="17" t="str">
        <f>VLOOKUP(D151,'[9]Jan-Des23(rumus)'!$C$12:$M$118,11,FALSE)</f>
        <v>JL. GAJAH MADA</v>
      </c>
      <c r="N151" s="17"/>
      <c r="O151" s="17"/>
      <c r="P151" s="17">
        <v>28784</v>
      </c>
      <c r="Q151" s="17" t="s">
        <v>460</v>
      </c>
      <c r="R151" s="17" t="s">
        <v>461</v>
      </c>
      <c r="S151" s="17"/>
      <c r="T151" s="17" t="s">
        <v>553</v>
      </c>
      <c r="U151" s="17" t="s">
        <v>618</v>
      </c>
      <c r="V151" s="17"/>
      <c r="W151" s="17" t="s">
        <v>36</v>
      </c>
      <c r="X151" s="17"/>
      <c r="Y151" s="17" t="s">
        <v>29</v>
      </c>
      <c r="Z151" s="17"/>
      <c r="AA151" s="17" t="s">
        <v>39</v>
      </c>
      <c r="AB151" s="78">
        <v>3400000</v>
      </c>
      <c r="AC151" s="17"/>
      <c r="AD151" s="17" t="str">
        <f>VLOOKUP(D151,[10]Rekening!$B$9:$E$114,4,FALSE)</f>
        <v>1720004207488</v>
      </c>
      <c r="AE151" s="17" t="s">
        <v>464</v>
      </c>
      <c r="AF151" s="25" t="s">
        <v>465</v>
      </c>
      <c r="AG151" s="17"/>
      <c r="AH151" s="17"/>
      <c r="AI151" s="17"/>
      <c r="AJ151" s="17"/>
    </row>
    <row r="152" spans="1:36" x14ac:dyDescent="0.25">
      <c r="A152" s="21">
        <f t="shared" si="2"/>
        <v>150</v>
      </c>
      <c r="B152" s="35" t="s">
        <v>666</v>
      </c>
      <c r="C152" s="17"/>
      <c r="D152" s="22" t="s">
        <v>667</v>
      </c>
      <c r="E152" s="79" t="s">
        <v>668</v>
      </c>
      <c r="F152" s="17"/>
      <c r="G152" s="17"/>
      <c r="H152" s="23"/>
      <c r="I152" s="29" t="s">
        <v>551</v>
      </c>
      <c r="J152" s="17" t="s">
        <v>21</v>
      </c>
      <c r="K152" s="54">
        <v>31962</v>
      </c>
      <c r="L152" s="37" t="s">
        <v>669</v>
      </c>
      <c r="M152" s="17" t="str">
        <f>VLOOKUP(D152,'[9]Jan-Des23(rumus)'!$C$12:$M$118,11,FALSE)</f>
        <v>JL. KAYANGAN GG. PANTAU PERUM BTN BLOK B NO. 35</v>
      </c>
      <c r="N152" s="17"/>
      <c r="O152" s="17"/>
      <c r="P152" s="17">
        <v>28784</v>
      </c>
      <c r="Q152" s="17" t="s">
        <v>460</v>
      </c>
      <c r="R152" s="17" t="s">
        <v>461</v>
      </c>
      <c r="S152" s="17"/>
      <c r="T152" s="17" t="s">
        <v>553</v>
      </c>
      <c r="U152" s="17" t="s">
        <v>618</v>
      </c>
      <c r="V152" s="17"/>
      <c r="W152" s="17" t="s">
        <v>36</v>
      </c>
      <c r="X152" s="17"/>
      <c r="Y152" s="17" t="s">
        <v>29</v>
      </c>
      <c r="Z152" s="17"/>
      <c r="AA152" s="17" t="s">
        <v>39</v>
      </c>
      <c r="AB152" s="80">
        <v>3400000</v>
      </c>
      <c r="AC152" s="17"/>
      <c r="AD152" s="17" t="str">
        <f>VLOOKUP(D152,[10]Rekening!$B$9:$E$114,4,FALSE)</f>
        <v>1720004207397</v>
      </c>
      <c r="AE152" s="17" t="s">
        <v>464</v>
      </c>
      <c r="AF152" s="25" t="s">
        <v>465</v>
      </c>
      <c r="AG152" s="17"/>
      <c r="AH152" s="17"/>
      <c r="AI152" s="17"/>
      <c r="AJ152" s="17"/>
    </row>
    <row r="153" spans="1:36" x14ac:dyDescent="0.25">
      <c r="A153" s="21">
        <f t="shared" si="2"/>
        <v>151</v>
      </c>
      <c r="B153" s="35" t="s">
        <v>670</v>
      </c>
      <c r="C153" s="17"/>
      <c r="D153" s="22" t="s">
        <v>671</v>
      </c>
      <c r="E153" s="81" t="s">
        <v>672</v>
      </c>
      <c r="F153" s="17"/>
      <c r="G153" s="17"/>
      <c r="H153" s="23"/>
      <c r="I153" s="29" t="s">
        <v>551</v>
      </c>
      <c r="J153" s="17" t="s">
        <v>21</v>
      </c>
      <c r="K153" s="57" t="s">
        <v>673</v>
      </c>
      <c r="L153" s="37" t="s">
        <v>674</v>
      </c>
      <c r="M153" s="17" t="str">
        <f>VLOOKUP(D153,'[9]Jan-Des23(rumus)'!$C$12:$M$118,11,FALSE)</f>
        <v>JL.PISANG BLOK 8 NO. 11</v>
      </c>
      <c r="N153" s="17"/>
      <c r="O153" s="17"/>
      <c r="P153" s="17">
        <v>28784</v>
      </c>
      <c r="Q153" s="17" t="s">
        <v>460</v>
      </c>
      <c r="R153" s="17" t="s">
        <v>461</v>
      </c>
      <c r="S153" s="17"/>
      <c r="T153" s="17" t="s">
        <v>553</v>
      </c>
      <c r="U153" s="17" t="s">
        <v>618</v>
      </c>
      <c r="V153" s="17"/>
      <c r="W153" s="17" t="s">
        <v>36</v>
      </c>
      <c r="X153" s="17"/>
      <c r="Y153" s="17" t="s">
        <v>29</v>
      </c>
      <c r="Z153" s="17"/>
      <c r="AA153" s="17" t="s">
        <v>39</v>
      </c>
      <c r="AB153" s="82">
        <v>3400000</v>
      </c>
      <c r="AC153" s="17"/>
      <c r="AD153" s="17" t="e">
        <f>VLOOKUP(D153,[10]Rekening!$B$9:$E$114,4,FALSE)</f>
        <v>#N/A</v>
      </c>
      <c r="AE153" s="17" t="s">
        <v>464</v>
      </c>
      <c r="AF153" s="25" t="s">
        <v>465</v>
      </c>
      <c r="AG153" s="17"/>
      <c r="AH153" s="17"/>
      <c r="AI153" s="17"/>
      <c r="AJ153" s="17"/>
    </row>
    <row r="154" spans="1:36" x14ac:dyDescent="0.25">
      <c r="A154" s="21">
        <f t="shared" si="2"/>
        <v>152</v>
      </c>
      <c r="B154" s="35" t="s">
        <v>675</v>
      </c>
      <c r="C154" s="17"/>
      <c r="D154" s="22" t="s">
        <v>676</v>
      </c>
      <c r="E154" s="81" t="s">
        <v>677</v>
      </c>
      <c r="F154" s="17"/>
      <c r="G154" s="17"/>
      <c r="H154" s="23"/>
      <c r="I154" s="29" t="s">
        <v>551</v>
      </c>
      <c r="J154" s="17" t="s">
        <v>21</v>
      </c>
      <c r="K154" s="57" t="s">
        <v>678</v>
      </c>
      <c r="L154" s="37" t="s">
        <v>679</v>
      </c>
      <c r="M154" s="17" t="str">
        <f>VLOOKUP(D154,'[9]Jan-Des23(rumus)'!$C$12:$M$118,11,FALSE)</f>
        <v>JL. SAKURA NO. 10</v>
      </c>
      <c r="N154" s="17"/>
      <c r="O154" s="17"/>
      <c r="P154" s="17">
        <v>28784</v>
      </c>
      <c r="Q154" s="17" t="s">
        <v>460</v>
      </c>
      <c r="R154" s="17" t="s">
        <v>461</v>
      </c>
      <c r="S154" s="17"/>
      <c r="T154" s="17" t="s">
        <v>553</v>
      </c>
      <c r="U154" s="17" t="s">
        <v>618</v>
      </c>
      <c r="V154" s="17"/>
      <c r="W154" s="17" t="s">
        <v>36</v>
      </c>
      <c r="X154" s="17"/>
      <c r="Y154" s="17" t="s">
        <v>29</v>
      </c>
      <c r="Z154" s="17"/>
      <c r="AA154" s="17" t="s">
        <v>39</v>
      </c>
      <c r="AB154" s="83">
        <v>3400000</v>
      </c>
      <c r="AC154" s="17"/>
      <c r="AD154" s="17" t="str">
        <f>VLOOKUP(D154,[10]Rekening!$B$9:$E$114,4,FALSE)</f>
        <v>1720004207249</v>
      </c>
      <c r="AE154" s="17" t="s">
        <v>464</v>
      </c>
      <c r="AF154" s="25" t="s">
        <v>465</v>
      </c>
      <c r="AG154" s="17"/>
      <c r="AH154" s="17"/>
      <c r="AI154" s="17"/>
      <c r="AJ154" s="17"/>
    </row>
    <row r="155" spans="1:36" x14ac:dyDescent="0.25">
      <c r="A155" s="21">
        <f t="shared" si="2"/>
        <v>153</v>
      </c>
      <c r="B155" s="35" t="s">
        <v>680</v>
      </c>
      <c r="C155" s="17"/>
      <c r="D155" s="22" t="s">
        <v>681</v>
      </c>
      <c r="E155" s="59" t="s">
        <v>682</v>
      </c>
      <c r="F155" s="17"/>
      <c r="G155" s="17"/>
      <c r="H155" s="23"/>
      <c r="I155" s="29" t="s">
        <v>551</v>
      </c>
      <c r="J155" s="17" t="s">
        <v>21</v>
      </c>
      <c r="K155" s="54">
        <v>25874</v>
      </c>
      <c r="L155" s="37" t="s">
        <v>683</v>
      </c>
      <c r="M155" s="17" t="str">
        <f>VLOOKUP(D155,'[9]Jan-Des23(rumus)'!$C$12:$M$118,11,FALSE)</f>
        <v>JL. TRIBRATA</v>
      </c>
      <c r="N155" s="17"/>
      <c r="O155" s="17"/>
      <c r="P155" s="17">
        <v>28784</v>
      </c>
      <c r="Q155" s="17" t="s">
        <v>460</v>
      </c>
      <c r="R155" s="17" t="s">
        <v>461</v>
      </c>
      <c r="S155" s="17"/>
      <c r="T155" s="17" t="s">
        <v>553</v>
      </c>
      <c r="U155" s="17" t="s">
        <v>618</v>
      </c>
      <c r="V155" s="17"/>
      <c r="W155" s="17" t="s">
        <v>36</v>
      </c>
      <c r="X155" s="17"/>
      <c r="Y155" s="17" t="s">
        <v>29</v>
      </c>
      <c r="Z155" s="17"/>
      <c r="AA155" s="17" t="s">
        <v>39</v>
      </c>
      <c r="AB155" s="84">
        <v>3400000</v>
      </c>
      <c r="AC155" s="17"/>
      <c r="AD155" s="17" t="e">
        <f>VLOOKUP(D155,[10]Rekening!$B$9:$E$114,4,FALSE)</f>
        <v>#N/A</v>
      </c>
      <c r="AE155" s="17" t="s">
        <v>464</v>
      </c>
      <c r="AF155" s="25" t="s">
        <v>465</v>
      </c>
      <c r="AG155" s="17"/>
      <c r="AH155" s="17"/>
      <c r="AI155" s="17"/>
      <c r="AJ155" s="17"/>
    </row>
    <row r="156" spans="1:36" x14ac:dyDescent="0.25">
      <c r="A156" s="21">
        <f t="shared" si="2"/>
        <v>154</v>
      </c>
      <c r="B156" s="35" t="s">
        <v>684</v>
      </c>
      <c r="C156" s="17"/>
      <c r="D156" s="22" t="s">
        <v>685</v>
      </c>
      <c r="E156" s="81" t="s">
        <v>686</v>
      </c>
      <c r="F156" s="17"/>
      <c r="G156" s="17"/>
      <c r="H156" s="23"/>
      <c r="I156" s="29" t="s">
        <v>551</v>
      </c>
      <c r="J156" s="17" t="s">
        <v>21</v>
      </c>
      <c r="K156" s="57" t="s">
        <v>687</v>
      </c>
      <c r="L156" s="37" t="s">
        <v>688</v>
      </c>
      <c r="M156" s="17" t="str">
        <f>VLOOKUP(D156,'[9]Jan-Des23(rumus)'!$C$12:$M$118,11,FALSE)</f>
        <v>JL. NUSA INDAH I NO. 110 MEDAN</v>
      </c>
      <c r="N156" s="17"/>
      <c r="O156" s="17"/>
      <c r="P156" s="17">
        <v>28784</v>
      </c>
      <c r="Q156" s="17" t="s">
        <v>460</v>
      </c>
      <c r="R156" s="17" t="s">
        <v>461</v>
      </c>
      <c r="S156" s="17"/>
      <c r="T156" s="17" t="s">
        <v>553</v>
      </c>
      <c r="U156" s="17" t="s">
        <v>618</v>
      </c>
      <c r="V156" s="17"/>
      <c r="W156" s="17" t="s">
        <v>36</v>
      </c>
      <c r="X156" s="17"/>
      <c r="Y156" s="17" t="s">
        <v>29</v>
      </c>
      <c r="Z156" s="17"/>
      <c r="AA156" s="17" t="s">
        <v>39</v>
      </c>
      <c r="AB156" s="85">
        <v>3400000</v>
      </c>
      <c r="AC156" s="17"/>
      <c r="AD156" s="17" t="str">
        <f>VLOOKUP(D156,[10]Rekening!$B$9:$E$114,4,FALSE)</f>
        <v>1050014504033</v>
      </c>
      <c r="AE156" s="17" t="s">
        <v>464</v>
      </c>
      <c r="AF156" s="25" t="s">
        <v>465</v>
      </c>
      <c r="AG156" s="17"/>
      <c r="AH156" s="17"/>
      <c r="AI156" s="17"/>
      <c r="AJ156" s="17"/>
    </row>
    <row r="157" spans="1:36" x14ac:dyDescent="0.25">
      <c r="A157" s="21">
        <f t="shared" si="2"/>
        <v>155</v>
      </c>
      <c r="B157" s="35" t="s">
        <v>689</v>
      </c>
      <c r="C157" s="17"/>
      <c r="D157" s="22" t="s">
        <v>690</v>
      </c>
      <c r="E157" s="81" t="s">
        <v>691</v>
      </c>
      <c r="F157" s="17"/>
      <c r="G157" s="17"/>
      <c r="H157" s="23"/>
      <c r="I157" s="29" t="s">
        <v>551</v>
      </c>
      <c r="J157" s="17" t="s">
        <v>21</v>
      </c>
      <c r="K157" s="86">
        <v>27508</v>
      </c>
      <c r="L157" s="87" t="s">
        <v>692</v>
      </c>
      <c r="M157" s="17" t="str">
        <f>VLOOKUP(D157,'[9]Jan-Des23(rumus)'!$C$12:$M$118,11,FALSE)</f>
        <v>JL. WONOSOBO UJUNG TALANG MANDI</v>
      </c>
      <c r="N157" s="17"/>
      <c r="O157" s="17"/>
      <c r="P157" s="17">
        <v>28784</v>
      </c>
      <c r="Q157" s="17" t="s">
        <v>460</v>
      </c>
      <c r="R157" s="17" t="s">
        <v>461</v>
      </c>
      <c r="S157" s="17"/>
      <c r="T157" s="17" t="s">
        <v>553</v>
      </c>
      <c r="U157" s="17" t="s">
        <v>618</v>
      </c>
      <c r="V157" s="17"/>
      <c r="W157" s="17" t="s">
        <v>36</v>
      </c>
      <c r="X157" s="17"/>
      <c r="Y157" s="17" t="s">
        <v>29</v>
      </c>
      <c r="Z157" s="17"/>
      <c r="AA157" s="17" t="s">
        <v>39</v>
      </c>
      <c r="AB157" s="88">
        <v>3400000</v>
      </c>
      <c r="AC157" s="17"/>
      <c r="AD157" s="17" t="str">
        <f>VLOOKUP(D157,[10]Rekening!$B$9:$E$114,4,FALSE)</f>
        <v>1080023646954</v>
      </c>
      <c r="AE157" s="17" t="s">
        <v>464</v>
      </c>
      <c r="AF157" s="25" t="s">
        <v>465</v>
      </c>
      <c r="AG157" s="17"/>
      <c r="AH157" s="17"/>
      <c r="AI157" s="17"/>
      <c r="AJ157" s="17"/>
    </row>
    <row r="158" spans="1:36" x14ac:dyDescent="0.25">
      <c r="A158" s="21">
        <f t="shared" si="2"/>
        <v>156</v>
      </c>
      <c r="B158" s="35" t="s">
        <v>693</v>
      </c>
      <c r="C158" s="17"/>
      <c r="D158" s="22" t="s">
        <v>694</v>
      </c>
      <c r="E158" s="81" t="s">
        <v>695</v>
      </c>
      <c r="F158" s="17"/>
      <c r="G158" s="17"/>
      <c r="H158" s="23"/>
      <c r="I158" s="29" t="s">
        <v>551</v>
      </c>
      <c r="J158" s="17" t="s">
        <v>21</v>
      </c>
      <c r="K158" s="57" t="s">
        <v>696</v>
      </c>
      <c r="L158" s="89" t="s">
        <v>697</v>
      </c>
      <c r="M158" s="17" t="str">
        <f>VLOOKUP(D158,'[9]Jan-Des23(rumus)'!$C$12:$M$118,11,FALSE)</f>
        <v>jl.DR.Sutomo gang koramil</v>
      </c>
      <c r="N158" s="17"/>
      <c r="O158" s="17"/>
      <c r="P158" s="17">
        <v>28784</v>
      </c>
      <c r="Q158" s="17" t="s">
        <v>460</v>
      </c>
      <c r="R158" s="17" t="s">
        <v>461</v>
      </c>
      <c r="S158" s="17"/>
      <c r="T158" s="17" t="s">
        <v>553</v>
      </c>
      <c r="U158" s="17" t="s">
        <v>698</v>
      </c>
      <c r="V158" s="17"/>
      <c r="W158" s="17" t="s">
        <v>36</v>
      </c>
      <c r="X158" s="17"/>
      <c r="Y158" s="17" t="s">
        <v>29</v>
      </c>
      <c r="Z158" s="17"/>
      <c r="AA158" s="17" t="s">
        <v>39</v>
      </c>
      <c r="AB158" s="90">
        <v>3400000</v>
      </c>
      <c r="AC158" s="17"/>
      <c r="AD158" s="17" t="str">
        <f>VLOOKUP(D158,[10]Rekening!$B$9:$E$114,4,FALSE)</f>
        <v>1720004242014</v>
      </c>
      <c r="AE158" s="17" t="s">
        <v>464</v>
      </c>
      <c r="AF158" s="25" t="s">
        <v>465</v>
      </c>
      <c r="AG158" s="17"/>
      <c r="AH158" s="17"/>
      <c r="AI158" s="17"/>
      <c r="AJ158" s="17"/>
    </row>
    <row r="159" spans="1:36" x14ac:dyDescent="0.25">
      <c r="A159" s="21">
        <f t="shared" si="2"/>
        <v>157</v>
      </c>
      <c r="B159" s="35" t="s">
        <v>699</v>
      </c>
      <c r="C159" s="17"/>
      <c r="D159" s="22" t="s">
        <v>700</v>
      </c>
      <c r="E159" s="81" t="s">
        <v>701</v>
      </c>
      <c r="F159" s="17"/>
      <c r="G159" s="17"/>
      <c r="H159" s="23"/>
      <c r="I159" s="29" t="s">
        <v>551</v>
      </c>
      <c r="J159" s="17" t="s">
        <v>21</v>
      </c>
      <c r="K159" s="54">
        <v>28781</v>
      </c>
      <c r="L159" s="89" t="s">
        <v>702</v>
      </c>
      <c r="M159" s="17" t="str">
        <f>VLOOKUP(D159,'[9]Jan-Des23(rumus)'!$C$12:$M$118,11,FALSE)</f>
        <v>Jl.Mesjid</v>
      </c>
      <c r="N159" s="17"/>
      <c r="O159" s="17"/>
      <c r="P159" s="17">
        <v>28784</v>
      </c>
      <c r="Q159" s="17" t="s">
        <v>460</v>
      </c>
      <c r="R159" s="17" t="s">
        <v>461</v>
      </c>
      <c r="S159" s="17"/>
      <c r="T159" s="17" t="s">
        <v>553</v>
      </c>
      <c r="U159" s="17" t="s">
        <v>698</v>
      </c>
      <c r="V159" s="17"/>
      <c r="W159" s="17" t="s">
        <v>36</v>
      </c>
      <c r="X159" s="17"/>
      <c r="Y159" s="17" t="s">
        <v>29</v>
      </c>
      <c r="Z159" s="17"/>
      <c r="AA159" s="17" t="s">
        <v>39</v>
      </c>
      <c r="AB159" s="91">
        <v>3400000</v>
      </c>
      <c r="AC159" s="17"/>
      <c r="AD159" s="17" t="str">
        <f>VLOOKUP(D159,[10]Rekening!$B$9:$E$114,4,FALSE)</f>
        <v>1720004242162</v>
      </c>
      <c r="AE159" s="17" t="s">
        <v>464</v>
      </c>
      <c r="AF159" s="25" t="s">
        <v>465</v>
      </c>
      <c r="AG159" s="17"/>
      <c r="AH159" s="17"/>
      <c r="AI159" s="17"/>
      <c r="AJ159" s="17"/>
    </row>
    <row r="160" spans="1:36" x14ac:dyDescent="0.25">
      <c r="A160" s="21">
        <f t="shared" si="2"/>
        <v>158</v>
      </c>
      <c r="B160" s="35" t="s">
        <v>703</v>
      </c>
      <c r="C160" s="17"/>
      <c r="D160" s="22" t="s">
        <v>704</v>
      </c>
      <c r="E160" s="59" t="s">
        <v>705</v>
      </c>
      <c r="F160" s="17"/>
      <c r="G160" s="17"/>
      <c r="H160" s="23"/>
      <c r="I160" s="29" t="s">
        <v>551</v>
      </c>
      <c r="J160" s="17" t="s">
        <v>21</v>
      </c>
      <c r="K160" s="54">
        <v>27192</v>
      </c>
      <c r="L160" s="37" t="s">
        <v>706</v>
      </c>
      <c r="M160" s="17" t="str">
        <f>VLOOKUP(D160,'[9]Jan-Des23(rumus)'!$C$12:$M$118,11,FALSE)</f>
        <v>JL. PULAI</v>
      </c>
      <c r="N160" s="17"/>
      <c r="O160" s="17"/>
      <c r="P160" s="17">
        <v>28784</v>
      </c>
      <c r="Q160" s="17" t="s">
        <v>460</v>
      </c>
      <c r="R160" s="17" t="s">
        <v>461</v>
      </c>
      <c r="S160" s="17"/>
      <c r="T160" s="17" t="s">
        <v>553</v>
      </c>
      <c r="U160" s="17" t="s">
        <v>707</v>
      </c>
      <c r="V160" s="17"/>
      <c r="W160" s="17" t="s">
        <v>36</v>
      </c>
      <c r="X160" s="17"/>
      <c r="Y160" s="17" t="s">
        <v>29</v>
      </c>
      <c r="Z160" s="17"/>
      <c r="AA160" s="17" t="s">
        <v>39</v>
      </c>
      <c r="AB160" s="92">
        <v>3400000</v>
      </c>
      <c r="AC160" s="17"/>
      <c r="AD160" s="17" t="e">
        <f>VLOOKUP(D160,[10]Rekening!$B$9:$E$114,4,FALSE)</f>
        <v>#N/A</v>
      </c>
      <c r="AE160" s="17" t="s">
        <v>464</v>
      </c>
      <c r="AF160" s="25" t="s">
        <v>465</v>
      </c>
      <c r="AG160" s="17"/>
      <c r="AH160" s="17"/>
      <c r="AI160" s="17"/>
      <c r="AJ160" s="17"/>
    </row>
    <row r="161" spans="1:36" x14ac:dyDescent="0.25">
      <c r="A161" s="21">
        <f t="shared" si="2"/>
        <v>159</v>
      </c>
      <c r="B161" s="93" t="s">
        <v>708</v>
      </c>
      <c r="C161" s="35"/>
      <c r="D161" s="22" t="s">
        <v>709</v>
      </c>
      <c r="E161" s="94"/>
      <c r="F161" s="35"/>
      <c r="G161" s="35"/>
      <c r="H161" s="95"/>
      <c r="I161" s="96" t="s">
        <v>551</v>
      </c>
      <c r="J161" s="35" t="s">
        <v>21</v>
      </c>
      <c r="K161" s="97"/>
      <c r="L161" s="98"/>
      <c r="M161" s="17" t="str">
        <f>VLOOKUP(D161,'[9]Jan-Des23(rumus)'!$C$12:$M$118,11,FALSE)</f>
        <v>JL.MELATI NO.28 KEL.GAJAH SAKTI</v>
      </c>
      <c r="N161" s="35"/>
      <c r="O161" s="35"/>
      <c r="P161" s="17">
        <v>28784</v>
      </c>
      <c r="Q161" s="35" t="s">
        <v>460</v>
      </c>
      <c r="R161" s="17" t="s">
        <v>461</v>
      </c>
      <c r="S161" s="35"/>
      <c r="T161" s="35" t="s">
        <v>553</v>
      </c>
      <c r="U161" s="35" t="s">
        <v>707</v>
      </c>
      <c r="V161" s="35"/>
      <c r="W161" s="17" t="s">
        <v>36</v>
      </c>
      <c r="X161" s="35"/>
      <c r="Y161" s="17" t="s">
        <v>29</v>
      </c>
      <c r="Z161" s="17"/>
      <c r="AA161" s="17" t="s">
        <v>39</v>
      </c>
      <c r="AB161" s="92">
        <v>3400000</v>
      </c>
      <c r="AC161" s="35"/>
      <c r="AD161" s="35" t="str">
        <f>VLOOKUP(D161,[10]Rekening!$B$9:$E$114,4,FALSE)</f>
        <v>1720004293207</v>
      </c>
      <c r="AE161" s="17" t="s">
        <v>464</v>
      </c>
      <c r="AF161" s="25" t="s">
        <v>465</v>
      </c>
      <c r="AG161" s="35"/>
      <c r="AH161" s="35"/>
      <c r="AI161" s="35"/>
      <c r="AJ161" s="35"/>
    </row>
    <row r="162" spans="1:36" x14ac:dyDescent="0.25">
      <c r="A162" s="21">
        <f t="shared" si="2"/>
        <v>160</v>
      </c>
      <c r="B162" s="35" t="s">
        <v>710</v>
      </c>
      <c r="C162" s="17"/>
      <c r="D162" s="22" t="s">
        <v>711</v>
      </c>
      <c r="E162" s="59" t="s">
        <v>712</v>
      </c>
      <c r="F162" s="17"/>
      <c r="G162" s="17"/>
      <c r="H162" s="23"/>
      <c r="I162" s="29" t="s">
        <v>551</v>
      </c>
      <c r="J162" s="17" t="s">
        <v>21</v>
      </c>
      <c r="K162" s="54">
        <v>27242</v>
      </c>
      <c r="L162" s="37" t="s">
        <v>713</v>
      </c>
      <c r="M162" s="17" t="str">
        <f>VLOOKUP(D162,'[9]Jan-Des23(rumus)'!$C$12:$M$118,11,FALSE)</f>
        <v xml:space="preserve">JL. BABULHUDA </v>
      </c>
      <c r="N162" s="17"/>
      <c r="O162" s="17"/>
      <c r="P162" s="17">
        <v>28784</v>
      </c>
      <c r="Q162" s="17" t="s">
        <v>460</v>
      </c>
      <c r="R162" s="17" t="s">
        <v>461</v>
      </c>
      <c r="S162" s="17"/>
      <c r="T162" s="17" t="s">
        <v>553</v>
      </c>
      <c r="U162" s="17" t="s">
        <v>707</v>
      </c>
      <c r="V162" s="17"/>
      <c r="W162" s="17" t="s">
        <v>36</v>
      </c>
      <c r="X162" s="17"/>
      <c r="Y162" s="17" t="s">
        <v>29</v>
      </c>
      <c r="Z162" s="17"/>
      <c r="AA162" s="17" t="s">
        <v>39</v>
      </c>
      <c r="AB162" s="92">
        <v>3400000</v>
      </c>
      <c r="AC162" s="17"/>
      <c r="AD162" s="17" t="str">
        <f>VLOOKUP(D162,[10]Rekening!$B$9:$E$114,4,FALSE)</f>
        <v>1720004207090</v>
      </c>
      <c r="AE162" s="17" t="s">
        <v>464</v>
      </c>
      <c r="AF162" s="25" t="s">
        <v>465</v>
      </c>
      <c r="AG162" s="17"/>
      <c r="AH162" s="17"/>
      <c r="AI162" s="17"/>
      <c r="AJ162" s="17"/>
    </row>
    <row r="163" spans="1:36" x14ac:dyDescent="0.25">
      <c r="A163" s="21">
        <f t="shared" si="2"/>
        <v>161</v>
      </c>
      <c r="B163" s="35" t="s">
        <v>714</v>
      </c>
      <c r="C163" s="17"/>
      <c r="D163" s="22" t="s">
        <v>715</v>
      </c>
      <c r="E163" s="59" t="s">
        <v>716</v>
      </c>
      <c r="F163" s="17"/>
      <c r="G163" s="17"/>
      <c r="H163" s="23"/>
      <c r="I163" s="29" t="s">
        <v>551</v>
      </c>
      <c r="J163" s="17" t="s">
        <v>21</v>
      </c>
      <c r="K163" s="54">
        <v>26837</v>
      </c>
      <c r="L163" s="31" t="s">
        <v>717</v>
      </c>
      <c r="M163" s="17" t="str">
        <f>VLOOKUP(D163,'[9]Jan-Des23(rumus)'!$C$12:$M$118,11,FALSE)</f>
        <v>DUSUN PEMATANG KUNYIT</v>
      </c>
      <c r="N163" s="17"/>
      <c r="O163" s="17"/>
      <c r="P163" s="17">
        <v>28784</v>
      </c>
      <c r="Q163" s="17" t="s">
        <v>460</v>
      </c>
      <c r="R163" s="17" t="s">
        <v>461</v>
      </c>
      <c r="S163" s="17"/>
      <c r="T163" s="17" t="s">
        <v>553</v>
      </c>
      <c r="U163" s="17" t="s">
        <v>707</v>
      </c>
      <c r="V163" s="17"/>
      <c r="W163" s="17" t="s">
        <v>36</v>
      </c>
      <c r="X163" s="17"/>
      <c r="Y163" s="17" t="s">
        <v>29</v>
      </c>
      <c r="Z163" s="17"/>
      <c r="AA163" s="17" t="s">
        <v>39</v>
      </c>
      <c r="AB163" s="92">
        <v>3400000</v>
      </c>
      <c r="AC163" s="17"/>
      <c r="AD163" s="17" t="str">
        <f>VLOOKUP(D163,[10]Rekening!$B$9:$E$114,4,FALSE)</f>
        <v>1720000050361</v>
      </c>
      <c r="AE163" s="17" t="s">
        <v>464</v>
      </c>
      <c r="AF163" s="25" t="s">
        <v>465</v>
      </c>
      <c r="AG163" s="17"/>
      <c r="AH163" s="17"/>
      <c r="AI163" s="17"/>
      <c r="AJ163" s="17"/>
    </row>
    <row r="164" spans="1:36" ht="15" customHeight="1" x14ac:dyDescent="0.25">
      <c r="A164" s="21">
        <f t="shared" si="2"/>
        <v>162</v>
      </c>
      <c r="B164" s="35" t="s">
        <v>718</v>
      </c>
      <c r="C164" s="17"/>
      <c r="D164" s="22" t="s">
        <v>719</v>
      </c>
      <c r="E164" s="59" t="s">
        <v>720</v>
      </c>
      <c r="F164" s="17"/>
      <c r="G164" s="17"/>
      <c r="H164" s="23"/>
      <c r="I164" s="29" t="s">
        <v>551</v>
      </c>
      <c r="J164" s="17" t="s">
        <v>21</v>
      </c>
      <c r="K164" s="54">
        <v>30721</v>
      </c>
      <c r="L164" s="99" t="s">
        <v>721</v>
      </c>
      <c r="M164" s="17" t="str">
        <f>VLOOKUP(D164,'[9]Jan-Des23(rumus)'!$C$12:$M$118,11,FALSE)</f>
        <v>JL. SUMBER SARI NO.48</v>
      </c>
      <c r="N164" s="17"/>
      <c r="O164" s="17"/>
      <c r="P164" s="17">
        <v>28784</v>
      </c>
      <c r="Q164" s="17" t="s">
        <v>460</v>
      </c>
      <c r="R164" s="17" t="s">
        <v>461</v>
      </c>
      <c r="S164" s="17"/>
      <c r="T164" s="17" t="s">
        <v>553</v>
      </c>
      <c r="U164" s="17" t="s">
        <v>707</v>
      </c>
      <c r="V164" s="17"/>
      <c r="W164" s="17" t="s">
        <v>36</v>
      </c>
      <c r="X164" s="17"/>
      <c r="Y164" s="17" t="s">
        <v>29</v>
      </c>
      <c r="Z164" s="17"/>
      <c r="AA164" s="17" t="s">
        <v>39</v>
      </c>
      <c r="AB164" s="92">
        <v>3400000</v>
      </c>
      <c r="AC164" s="17"/>
      <c r="AD164" s="17" t="str">
        <f>VLOOKUP(D164,[10]Rekening!$B$9:$E$114,4,FALSE)</f>
        <v>1080024365711</v>
      </c>
      <c r="AE164" s="17" t="s">
        <v>464</v>
      </c>
      <c r="AF164" s="25" t="s">
        <v>465</v>
      </c>
      <c r="AG164" s="17"/>
      <c r="AH164" s="17"/>
      <c r="AI164" s="17"/>
      <c r="AJ164" s="17"/>
    </row>
    <row r="165" spans="1:36" x14ac:dyDescent="0.25">
      <c r="A165" s="21">
        <f t="shared" si="2"/>
        <v>163</v>
      </c>
      <c r="B165" s="35" t="s">
        <v>722</v>
      </c>
      <c r="C165" s="17"/>
      <c r="D165" s="22" t="s">
        <v>723</v>
      </c>
      <c r="E165" s="59" t="s">
        <v>724</v>
      </c>
      <c r="F165" s="17"/>
      <c r="G165" s="17"/>
      <c r="H165" s="23"/>
      <c r="I165" s="29" t="s">
        <v>551</v>
      </c>
      <c r="J165" s="17" t="s">
        <v>21</v>
      </c>
      <c r="K165" s="54">
        <v>24354</v>
      </c>
      <c r="L165" s="37" t="s">
        <v>725</v>
      </c>
      <c r="M165" s="17" t="str">
        <f>VLOOKUP(D165,'[9]Jan-Des23(rumus)'!$C$12:$M$118,11,FALSE)</f>
        <v xml:space="preserve">JL. SUDIRMAN GG. CITRA </v>
      </c>
      <c r="N165" s="17"/>
      <c r="O165" s="17"/>
      <c r="P165" s="17">
        <v>28784</v>
      </c>
      <c r="Q165" s="17" t="s">
        <v>460</v>
      </c>
      <c r="R165" s="17" t="s">
        <v>461</v>
      </c>
      <c r="S165" s="17"/>
      <c r="T165" s="17" t="s">
        <v>553</v>
      </c>
      <c r="U165" s="17" t="s">
        <v>707</v>
      </c>
      <c r="V165" s="17"/>
      <c r="W165" s="17" t="s">
        <v>36</v>
      </c>
      <c r="X165" s="17"/>
      <c r="Y165" s="17" t="s">
        <v>29</v>
      </c>
      <c r="Z165" s="17"/>
      <c r="AA165" s="17" t="s">
        <v>39</v>
      </c>
      <c r="AB165" s="92">
        <v>3400000</v>
      </c>
      <c r="AC165" s="17"/>
      <c r="AD165" s="17" t="e">
        <f>VLOOKUP(D165,[10]Rekening!$B$9:$E$114,4,FALSE)</f>
        <v>#N/A</v>
      </c>
      <c r="AE165" s="17" t="s">
        <v>464</v>
      </c>
      <c r="AF165" s="25" t="s">
        <v>465</v>
      </c>
      <c r="AG165" s="17"/>
      <c r="AH165" s="17"/>
      <c r="AI165" s="17"/>
      <c r="AJ165" s="17"/>
    </row>
    <row r="166" spans="1:36" x14ac:dyDescent="0.25">
      <c r="A166" s="21">
        <f t="shared" si="2"/>
        <v>164</v>
      </c>
      <c r="B166" s="35" t="s">
        <v>726</v>
      </c>
      <c r="C166" s="17"/>
      <c r="D166" s="22" t="s">
        <v>727</v>
      </c>
      <c r="E166" s="59" t="s">
        <v>728</v>
      </c>
      <c r="F166" s="17"/>
      <c r="G166" s="17"/>
      <c r="H166" s="23"/>
      <c r="I166" s="29" t="s">
        <v>551</v>
      </c>
      <c r="J166" s="17" t="s">
        <v>21</v>
      </c>
      <c r="K166" s="54">
        <v>33738</v>
      </c>
      <c r="L166" s="37" t="s">
        <v>729</v>
      </c>
      <c r="M166" s="17" t="str">
        <f>VLOOKUP(D166,'[9]Jan-Des23(rumus)'!$C$12:$M$118,11,FALSE)</f>
        <v>JL. KEBUN KARET NO. B 58</v>
      </c>
      <c r="N166" s="17"/>
      <c r="O166" s="17"/>
      <c r="P166" s="17">
        <v>28784</v>
      </c>
      <c r="Q166" s="17" t="s">
        <v>460</v>
      </c>
      <c r="R166" s="17" t="s">
        <v>461</v>
      </c>
      <c r="S166" s="17"/>
      <c r="T166" s="17" t="s">
        <v>553</v>
      </c>
      <c r="U166" s="17" t="s">
        <v>730</v>
      </c>
      <c r="V166" s="17"/>
      <c r="W166" s="17" t="s">
        <v>36</v>
      </c>
      <c r="X166" s="17"/>
      <c r="Y166" s="17" t="s">
        <v>29</v>
      </c>
      <c r="Z166" s="17"/>
      <c r="AA166" s="17" t="s">
        <v>39</v>
      </c>
      <c r="AB166" s="100">
        <v>3350646</v>
      </c>
      <c r="AC166" s="17"/>
      <c r="AD166" s="17" t="str">
        <f>VLOOKUP(D166,[10]Rekening!$B$9:$E$114,4,FALSE)</f>
        <v>1720004207330</v>
      </c>
      <c r="AE166" s="17" t="s">
        <v>464</v>
      </c>
      <c r="AF166" s="25" t="s">
        <v>465</v>
      </c>
      <c r="AG166" s="17"/>
      <c r="AH166" s="17"/>
      <c r="AI166" s="17"/>
      <c r="AJ166" s="17"/>
    </row>
    <row r="167" spans="1:36" x14ac:dyDescent="0.25">
      <c r="A167" s="21">
        <f t="shared" si="2"/>
        <v>165</v>
      </c>
      <c r="B167" s="35" t="s">
        <v>731</v>
      </c>
      <c r="C167" s="17"/>
      <c r="D167" s="22" t="s">
        <v>732</v>
      </c>
      <c r="E167" s="81" t="s">
        <v>733</v>
      </c>
      <c r="F167" s="17"/>
      <c r="G167" s="17"/>
      <c r="H167" s="23"/>
      <c r="I167" s="29" t="s">
        <v>551</v>
      </c>
      <c r="J167" s="17" t="s">
        <v>21</v>
      </c>
      <c r="K167" s="57">
        <v>35398</v>
      </c>
      <c r="L167" s="37" t="s">
        <v>734</v>
      </c>
      <c r="M167" s="17" t="str">
        <f>VLOOKUP(D167,'[9]Jan-Des23(rumus)'!$C$12:$M$118,11,FALSE)</f>
        <v>JL. BAKTI BLOK E NO. 6</v>
      </c>
      <c r="N167" s="17"/>
      <c r="O167" s="17"/>
      <c r="P167" s="17">
        <v>28784</v>
      </c>
      <c r="Q167" s="17" t="s">
        <v>460</v>
      </c>
      <c r="R167" s="17" t="s">
        <v>461</v>
      </c>
      <c r="S167" s="17"/>
      <c r="T167" s="17" t="s">
        <v>553</v>
      </c>
      <c r="U167" s="17" t="s">
        <v>730</v>
      </c>
      <c r="V167" s="17"/>
      <c r="W167" s="17" t="s">
        <v>36</v>
      </c>
      <c r="X167" s="17"/>
      <c r="Y167" s="17" t="s">
        <v>29</v>
      </c>
      <c r="Z167" s="17"/>
      <c r="AA167" s="17" t="s">
        <v>39</v>
      </c>
      <c r="AB167" s="100">
        <v>3350646</v>
      </c>
      <c r="AC167" s="17"/>
      <c r="AD167" s="17" t="str">
        <f>VLOOKUP(D167,[10]Rekening!$B$9:$E$114,4,FALSE)</f>
        <v>1720000662850</v>
      </c>
      <c r="AE167" s="17" t="s">
        <v>464</v>
      </c>
      <c r="AF167" s="25" t="s">
        <v>465</v>
      </c>
      <c r="AG167" s="17"/>
      <c r="AH167" s="17"/>
      <c r="AI167" s="17"/>
      <c r="AJ167" s="17"/>
    </row>
    <row r="168" spans="1:36" x14ac:dyDescent="0.25">
      <c r="A168" s="21">
        <f t="shared" si="2"/>
        <v>166</v>
      </c>
      <c r="B168" s="35" t="s">
        <v>735</v>
      </c>
      <c r="C168" s="17"/>
      <c r="D168" s="22" t="s">
        <v>736</v>
      </c>
      <c r="E168" s="59" t="s">
        <v>737</v>
      </c>
      <c r="F168" s="17"/>
      <c r="G168" s="17"/>
      <c r="H168" s="23"/>
      <c r="I168" s="29" t="s">
        <v>551</v>
      </c>
      <c r="J168" s="17" t="s">
        <v>21</v>
      </c>
      <c r="K168" s="54">
        <v>29233</v>
      </c>
      <c r="L168" s="37" t="s">
        <v>738</v>
      </c>
      <c r="M168" s="17" t="str">
        <f>VLOOKUP(D168,'[9]Jan-Des23(rumus)'!$C$12:$M$118,11,FALSE)</f>
        <v>JL.PERMAI RT 001 RW 005</v>
      </c>
      <c r="N168" s="17"/>
      <c r="O168" s="17"/>
      <c r="P168" s="17">
        <v>28784</v>
      </c>
      <c r="Q168" s="17" t="s">
        <v>460</v>
      </c>
      <c r="R168" s="17" t="s">
        <v>461</v>
      </c>
      <c r="S168" s="17"/>
      <c r="T168" s="17" t="s">
        <v>553</v>
      </c>
      <c r="U168" s="17" t="s">
        <v>730</v>
      </c>
      <c r="V168" s="17"/>
      <c r="W168" s="17" t="s">
        <v>36</v>
      </c>
      <c r="X168" s="17"/>
      <c r="Y168" s="17" t="s">
        <v>29</v>
      </c>
      <c r="Z168" s="17"/>
      <c r="AA168" s="17" t="s">
        <v>39</v>
      </c>
      <c r="AB168" s="100">
        <v>3350646</v>
      </c>
      <c r="AC168" s="17"/>
      <c r="AD168" s="17" t="str">
        <f>VLOOKUP(D168,[10]Rekening!$B$9:$E$114,4,FALSE)</f>
        <v>1720004207017</v>
      </c>
      <c r="AE168" s="17" t="s">
        <v>464</v>
      </c>
      <c r="AF168" s="25" t="s">
        <v>465</v>
      </c>
      <c r="AG168" s="17"/>
      <c r="AH168" s="17"/>
      <c r="AI168" s="17"/>
      <c r="AJ168" s="17"/>
    </row>
    <row r="169" spans="1:36" x14ac:dyDescent="0.25">
      <c r="A169" s="21">
        <f t="shared" si="2"/>
        <v>167</v>
      </c>
      <c r="B169" s="35" t="s">
        <v>739</v>
      </c>
      <c r="C169" s="17"/>
      <c r="D169" s="22" t="s">
        <v>740</v>
      </c>
      <c r="E169" s="59" t="s">
        <v>741</v>
      </c>
      <c r="F169" s="17"/>
      <c r="G169" s="17"/>
      <c r="H169" s="23"/>
      <c r="I169" s="29" t="s">
        <v>551</v>
      </c>
      <c r="J169" s="17" t="s">
        <v>21</v>
      </c>
      <c r="K169" s="54">
        <v>32923</v>
      </c>
      <c r="L169" s="37" t="s">
        <v>742</v>
      </c>
      <c r="M169" s="17" t="str">
        <f>VLOOKUP(D169,'[9]Jan-Des23(rumus)'!$C$12:$M$118,11,FALSE)</f>
        <v>JL. MELATI NO. 31</v>
      </c>
      <c r="N169" s="17"/>
      <c r="O169" s="17"/>
      <c r="P169" s="17">
        <v>28784</v>
      </c>
      <c r="Q169" s="17" t="s">
        <v>460</v>
      </c>
      <c r="R169" s="17" t="s">
        <v>461</v>
      </c>
      <c r="S169" s="17"/>
      <c r="T169" s="17" t="s">
        <v>553</v>
      </c>
      <c r="U169" s="17" t="s">
        <v>730</v>
      </c>
      <c r="V169" s="17"/>
      <c r="W169" s="17" t="s">
        <v>36</v>
      </c>
      <c r="X169" s="17"/>
      <c r="Y169" s="17" t="s">
        <v>29</v>
      </c>
      <c r="Z169" s="17"/>
      <c r="AA169" s="17" t="s">
        <v>39</v>
      </c>
      <c r="AB169" s="100">
        <v>3350646</v>
      </c>
      <c r="AC169" s="17"/>
      <c r="AD169" s="17" t="str">
        <f>VLOOKUP(D169,[10]Rekening!$B$9:$E$114,4,FALSE)</f>
        <v>1370006025247</v>
      </c>
      <c r="AE169" s="17" t="s">
        <v>464</v>
      </c>
      <c r="AF169" s="25" t="s">
        <v>465</v>
      </c>
      <c r="AG169" s="17"/>
      <c r="AH169" s="17"/>
      <c r="AI169" s="17"/>
      <c r="AJ169" s="17"/>
    </row>
    <row r="170" spans="1:36" x14ac:dyDescent="0.25">
      <c r="A170" s="21">
        <f t="shared" si="2"/>
        <v>168</v>
      </c>
      <c r="B170" s="35" t="s">
        <v>743</v>
      </c>
      <c r="C170" s="17"/>
      <c r="D170" s="22" t="s">
        <v>744</v>
      </c>
      <c r="E170" s="59" t="s">
        <v>745</v>
      </c>
      <c r="F170" s="17"/>
      <c r="G170" s="17"/>
      <c r="H170" s="23"/>
      <c r="I170" s="29" t="s">
        <v>551</v>
      </c>
      <c r="J170" s="17" t="s">
        <v>21</v>
      </c>
      <c r="K170" s="54">
        <v>28435</v>
      </c>
      <c r="L170" s="37" t="s">
        <v>746</v>
      </c>
      <c r="M170" s="17" t="str">
        <f>VLOOKUP(D170,'[9]Jan-Des23(rumus)'!$C$12:$M$118,11,FALSE)</f>
        <v>JL. UTAMA</v>
      </c>
      <c r="N170" s="17"/>
      <c r="O170" s="17"/>
      <c r="P170" s="17">
        <v>28784</v>
      </c>
      <c r="Q170" s="17" t="s">
        <v>460</v>
      </c>
      <c r="R170" s="17" t="s">
        <v>461</v>
      </c>
      <c r="S170" s="17"/>
      <c r="T170" s="17" t="s">
        <v>553</v>
      </c>
      <c r="U170" s="17" t="s">
        <v>730</v>
      </c>
      <c r="V170" s="17"/>
      <c r="W170" s="17" t="s">
        <v>36</v>
      </c>
      <c r="X170" s="17"/>
      <c r="Y170" s="17" t="s">
        <v>29</v>
      </c>
      <c r="Z170" s="17"/>
      <c r="AA170" s="17" t="s">
        <v>39</v>
      </c>
      <c r="AB170" s="100">
        <v>3350646</v>
      </c>
      <c r="AC170" s="17"/>
      <c r="AD170" s="17" t="str">
        <f>VLOOKUP(D170,[10]Rekening!$B$9:$E$114,4,FALSE)</f>
        <v>1720004207272</v>
      </c>
      <c r="AE170" s="17" t="s">
        <v>464</v>
      </c>
      <c r="AF170" s="25" t="s">
        <v>465</v>
      </c>
      <c r="AG170" s="17"/>
      <c r="AH170" s="17"/>
      <c r="AI170" s="17"/>
      <c r="AJ170" s="17"/>
    </row>
    <row r="171" spans="1:36" x14ac:dyDescent="0.25">
      <c r="A171" s="21">
        <f t="shared" si="2"/>
        <v>169</v>
      </c>
      <c r="B171" s="35" t="s">
        <v>747</v>
      </c>
      <c r="C171" s="17"/>
      <c r="D171" s="22" t="s">
        <v>748</v>
      </c>
      <c r="E171" s="81" t="s">
        <v>749</v>
      </c>
      <c r="F171" s="17"/>
      <c r="G171" s="17"/>
      <c r="H171" s="23"/>
      <c r="I171" s="29" t="s">
        <v>551</v>
      </c>
      <c r="J171" s="17" t="s">
        <v>21</v>
      </c>
      <c r="K171" s="57">
        <v>31009</v>
      </c>
      <c r="L171" s="37" t="s">
        <v>750</v>
      </c>
      <c r="M171" s="17" t="str">
        <f>VLOOKUP(D171,'[9]Jan-Des23(rumus)'!$C$12:$M$118,11,FALSE)</f>
        <v>JL. JEND. SUDIRMAN GG. ALANGWIS</v>
      </c>
      <c r="N171" s="17"/>
      <c r="O171" s="17"/>
      <c r="P171" s="17">
        <v>28784</v>
      </c>
      <c r="Q171" s="17" t="s">
        <v>460</v>
      </c>
      <c r="R171" s="17" t="s">
        <v>461</v>
      </c>
      <c r="S171" s="17"/>
      <c r="T171" s="17" t="s">
        <v>553</v>
      </c>
      <c r="U171" s="17" t="s">
        <v>730</v>
      </c>
      <c r="V171" s="17"/>
      <c r="W171" s="17" t="s">
        <v>36</v>
      </c>
      <c r="X171" s="17"/>
      <c r="Y171" s="17" t="s">
        <v>29</v>
      </c>
      <c r="Z171" s="17"/>
      <c r="AA171" s="17" t="s">
        <v>39</v>
      </c>
      <c r="AB171" s="100">
        <v>3350646</v>
      </c>
      <c r="AC171" s="17"/>
      <c r="AD171" s="17" t="str">
        <f>VLOOKUP(D171,[10]Rekening!$B$9:$E$114,4,FALSE)</f>
        <v>1720004245256</v>
      </c>
      <c r="AE171" s="17" t="s">
        <v>464</v>
      </c>
      <c r="AF171" s="25" t="s">
        <v>465</v>
      </c>
      <c r="AG171" s="17"/>
      <c r="AH171" s="17"/>
      <c r="AI171" s="17"/>
      <c r="AJ171" s="17"/>
    </row>
    <row r="172" spans="1:36" x14ac:dyDescent="0.25">
      <c r="A172" s="21">
        <f t="shared" si="2"/>
        <v>170</v>
      </c>
      <c r="B172" s="70" t="s">
        <v>751</v>
      </c>
      <c r="C172" s="17"/>
      <c r="D172" s="22" t="s">
        <v>752</v>
      </c>
      <c r="E172" s="59" t="s">
        <v>753</v>
      </c>
      <c r="F172" s="17"/>
      <c r="G172" s="17"/>
      <c r="H172" s="23"/>
      <c r="I172" s="29" t="s">
        <v>551</v>
      </c>
      <c r="J172" s="17" t="s">
        <v>21</v>
      </c>
      <c r="K172" s="54">
        <v>25851</v>
      </c>
      <c r="L172" s="31" t="s">
        <v>754</v>
      </c>
      <c r="M172" s="17" t="str">
        <f>VLOOKUP(D172,'[9]Jan-Des23(rumus)'!$C$12:$M$118,11,FALSE)</f>
        <v>JL. BUKIT ATU, PADANG TAROK BASO</v>
      </c>
      <c r="N172" s="17"/>
      <c r="O172" s="17"/>
      <c r="P172" s="17">
        <v>28784</v>
      </c>
      <c r="Q172" s="17" t="s">
        <v>460</v>
      </c>
      <c r="R172" s="17" t="s">
        <v>461</v>
      </c>
      <c r="S172" s="17"/>
      <c r="T172" s="17" t="s">
        <v>553</v>
      </c>
      <c r="U172" s="17" t="s">
        <v>755</v>
      </c>
      <c r="V172" s="17"/>
      <c r="W172" s="17" t="s">
        <v>36</v>
      </c>
      <c r="X172" s="17"/>
      <c r="Y172" s="17" t="s">
        <v>29</v>
      </c>
      <c r="Z172" s="17"/>
      <c r="AA172" s="17" t="s">
        <v>39</v>
      </c>
      <c r="AB172" s="101">
        <v>3400000</v>
      </c>
      <c r="AC172" s="17"/>
      <c r="AD172" s="17" t="str">
        <f>VLOOKUP(D172,[10]Rekening!$B$9:$E$114,4,FALSE)</f>
        <v>1720004207074</v>
      </c>
      <c r="AE172" s="17" t="s">
        <v>464</v>
      </c>
      <c r="AF172" s="25" t="s">
        <v>465</v>
      </c>
      <c r="AG172" s="17"/>
      <c r="AH172" s="17"/>
      <c r="AI172" s="17"/>
      <c r="AJ172" s="17"/>
    </row>
    <row r="173" spans="1:36" x14ac:dyDescent="0.25">
      <c r="A173" s="21">
        <f t="shared" si="2"/>
        <v>171</v>
      </c>
      <c r="B173" s="33" t="s">
        <v>756</v>
      </c>
      <c r="C173" s="17"/>
      <c r="D173" s="22" t="s">
        <v>757</v>
      </c>
      <c r="E173" s="59" t="s">
        <v>758</v>
      </c>
      <c r="F173" s="17"/>
      <c r="G173" s="17"/>
      <c r="H173" s="23"/>
      <c r="I173" s="29" t="s">
        <v>551</v>
      </c>
      <c r="J173" s="17" t="s">
        <v>21</v>
      </c>
      <c r="K173" s="54">
        <v>28765</v>
      </c>
      <c r="L173" s="31" t="s">
        <v>759</v>
      </c>
      <c r="M173" s="17" t="str">
        <f>VLOOKUP(D173,'[9]Jan-Des23(rumus)'!$C$12:$M$118,11,FALSE)</f>
        <v>JL. MELATI NO. 28</v>
      </c>
      <c r="N173" s="17"/>
      <c r="O173" s="17"/>
      <c r="P173" s="17">
        <v>28784</v>
      </c>
      <c r="Q173" s="17" t="s">
        <v>460</v>
      </c>
      <c r="R173" s="17" t="s">
        <v>461</v>
      </c>
      <c r="S173" s="17"/>
      <c r="T173" s="17" t="s">
        <v>553</v>
      </c>
      <c r="U173" s="17" t="s">
        <v>755</v>
      </c>
      <c r="V173" s="17"/>
      <c r="W173" s="17" t="s">
        <v>36</v>
      </c>
      <c r="X173" s="17"/>
      <c r="Y173" s="17" t="s">
        <v>29</v>
      </c>
      <c r="Z173" s="17"/>
      <c r="AA173" s="17" t="s">
        <v>39</v>
      </c>
      <c r="AB173" s="101">
        <v>3400000</v>
      </c>
      <c r="AC173" s="17"/>
      <c r="AD173" s="17" t="str">
        <f>VLOOKUP(D173,[10]Rekening!$B$9:$E$114,4,FALSE)</f>
        <v>1080005625679</v>
      </c>
      <c r="AE173" s="17" t="s">
        <v>464</v>
      </c>
      <c r="AF173" s="25" t="s">
        <v>465</v>
      </c>
      <c r="AG173" s="17"/>
      <c r="AH173" s="17"/>
      <c r="AI173" s="17"/>
      <c r="AJ173" s="17"/>
    </row>
    <row r="174" spans="1:36" x14ac:dyDescent="0.25">
      <c r="A174" s="21">
        <f t="shared" si="2"/>
        <v>172</v>
      </c>
      <c r="B174" s="35" t="s">
        <v>760</v>
      </c>
      <c r="C174" s="17"/>
      <c r="D174" s="22" t="s">
        <v>761</v>
      </c>
      <c r="E174" s="81" t="s">
        <v>762</v>
      </c>
      <c r="F174" s="17"/>
      <c r="G174" s="17"/>
      <c r="H174" s="23"/>
      <c r="I174" s="29" t="s">
        <v>551</v>
      </c>
      <c r="J174" s="17" t="s">
        <v>21</v>
      </c>
      <c r="K174" s="57" t="s">
        <v>763</v>
      </c>
      <c r="L174" s="37" t="s">
        <v>764</v>
      </c>
      <c r="M174" s="17" t="str">
        <f>VLOOKUP(D174,'[9]Jan-Des23(rumus)'!$C$12:$M$118,11,FALSE)</f>
        <v xml:space="preserve">JL. GAYA BARU </v>
      </c>
      <c r="N174" s="17"/>
      <c r="O174" s="17"/>
      <c r="P174" s="17">
        <v>28784</v>
      </c>
      <c r="Q174" s="17" t="s">
        <v>460</v>
      </c>
      <c r="R174" s="17" t="s">
        <v>461</v>
      </c>
      <c r="S174" s="17"/>
      <c r="T174" s="17" t="s">
        <v>553</v>
      </c>
      <c r="U174" s="17" t="s">
        <v>755</v>
      </c>
      <c r="V174" s="17"/>
      <c r="W174" s="17" t="s">
        <v>36</v>
      </c>
      <c r="X174" s="17"/>
      <c r="Y174" s="17" t="s">
        <v>29</v>
      </c>
      <c r="Z174" s="17"/>
      <c r="AA174" s="17" t="s">
        <v>39</v>
      </c>
      <c r="AB174" s="101">
        <v>3400000</v>
      </c>
      <c r="AC174" s="17"/>
      <c r="AD174" s="17" t="str">
        <f>VLOOKUP(D174,[10]Rekening!$B$9:$E$114,4,FALSE)</f>
        <v>1720004207223</v>
      </c>
      <c r="AE174" s="17" t="s">
        <v>464</v>
      </c>
      <c r="AF174" s="25" t="s">
        <v>465</v>
      </c>
      <c r="AG174" s="17"/>
      <c r="AH174" s="17"/>
      <c r="AI174" s="17"/>
      <c r="AJ174" s="17"/>
    </row>
    <row r="175" spans="1:36" x14ac:dyDescent="0.25">
      <c r="A175" s="21">
        <f t="shared" si="2"/>
        <v>173</v>
      </c>
      <c r="B175" s="35" t="s">
        <v>765</v>
      </c>
      <c r="C175" s="17"/>
      <c r="D175" s="22" t="s">
        <v>766</v>
      </c>
      <c r="E175" s="59" t="s">
        <v>767</v>
      </c>
      <c r="F175" s="17"/>
      <c r="G175" s="17"/>
      <c r="H175" s="23"/>
      <c r="I175" s="29" t="s">
        <v>551</v>
      </c>
      <c r="J175" s="17" t="s">
        <v>21</v>
      </c>
      <c r="K175" s="54">
        <v>29368</v>
      </c>
      <c r="L175" s="37" t="s">
        <v>768</v>
      </c>
      <c r="M175" s="17" t="str">
        <f>VLOOKUP(D175,'[9]Jan-Des23(rumus)'!$C$12:$M$118,11,FALSE)</f>
        <v>JL. WONOSOBO TALANG MANDI</v>
      </c>
      <c r="N175" s="17"/>
      <c r="O175" s="17"/>
      <c r="P175" s="17">
        <v>28784</v>
      </c>
      <c r="Q175" s="17" t="s">
        <v>460</v>
      </c>
      <c r="R175" s="17" t="s">
        <v>461</v>
      </c>
      <c r="S175" s="17"/>
      <c r="T175" s="17" t="s">
        <v>553</v>
      </c>
      <c r="U175" s="17" t="s">
        <v>769</v>
      </c>
      <c r="V175" s="17"/>
      <c r="W175" s="17" t="s">
        <v>36</v>
      </c>
      <c r="X175" s="17"/>
      <c r="Y175" s="17" t="s">
        <v>29</v>
      </c>
      <c r="Z175" s="17"/>
      <c r="AA175" s="17" t="s">
        <v>39</v>
      </c>
      <c r="AB175" s="102">
        <v>3350646</v>
      </c>
      <c r="AC175" s="17"/>
      <c r="AD175" s="17" t="str">
        <f>VLOOKUP(D175,[10]Rekening!$B$9:$E$114,4,FALSE)</f>
        <v>1720004207207</v>
      </c>
      <c r="AE175" s="17" t="s">
        <v>464</v>
      </c>
      <c r="AF175" s="25" t="s">
        <v>465</v>
      </c>
      <c r="AG175" s="17"/>
      <c r="AH175" s="17"/>
      <c r="AI175" s="17"/>
      <c r="AJ175" s="17"/>
    </row>
    <row r="176" spans="1:36" x14ac:dyDescent="0.25">
      <c r="A176" s="21">
        <f t="shared" si="2"/>
        <v>174</v>
      </c>
      <c r="B176" s="35" t="s">
        <v>770</v>
      </c>
      <c r="C176" s="17"/>
      <c r="D176" s="22" t="s">
        <v>771</v>
      </c>
      <c r="E176" s="72">
        <v>1471100504910060</v>
      </c>
      <c r="F176" s="17"/>
      <c r="G176" s="17"/>
      <c r="H176" s="23"/>
      <c r="I176" s="29" t="s">
        <v>551</v>
      </c>
      <c r="J176" s="17" t="s">
        <v>21</v>
      </c>
      <c r="K176" s="54">
        <v>33333</v>
      </c>
      <c r="L176" s="37" t="s">
        <v>772</v>
      </c>
      <c r="M176" s="17" t="str">
        <f>VLOOKUP(D176,'[9]Jan-Des23(rumus)'!$C$12:$M$118,11,FALSE)</f>
        <v>JL. INDAH SARI III NO. 42</v>
      </c>
      <c r="N176" s="17"/>
      <c r="O176" s="17"/>
      <c r="P176" s="17">
        <v>28784</v>
      </c>
      <c r="Q176" s="17" t="s">
        <v>460</v>
      </c>
      <c r="R176" s="17" t="s">
        <v>461</v>
      </c>
      <c r="S176" s="17"/>
      <c r="T176" s="17" t="s">
        <v>553</v>
      </c>
      <c r="U176" s="17" t="s">
        <v>769</v>
      </c>
      <c r="V176" s="17"/>
      <c r="W176" s="17" t="s">
        <v>36</v>
      </c>
      <c r="X176" s="17"/>
      <c r="Y176" s="17" t="s">
        <v>29</v>
      </c>
      <c r="Z176" s="17"/>
      <c r="AA176" s="17" t="s">
        <v>39</v>
      </c>
      <c r="AB176" s="103">
        <v>3350646</v>
      </c>
      <c r="AC176" s="17"/>
      <c r="AD176" s="17" t="str">
        <f>VLOOKUP(D176,[10]Rekening!$B$9:$E$114,4,FALSE)</f>
        <v>1080017501991</v>
      </c>
      <c r="AE176" s="17" t="s">
        <v>464</v>
      </c>
      <c r="AF176" s="25" t="s">
        <v>465</v>
      </c>
      <c r="AG176" s="17"/>
      <c r="AH176" s="17"/>
      <c r="AI176" s="17"/>
      <c r="AJ176" s="17"/>
    </row>
    <row r="177" spans="1:36" x14ac:dyDescent="0.25">
      <c r="A177" s="21">
        <f t="shared" si="2"/>
        <v>175</v>
      </c>
      <c r="B177" s="35" t="s">
        <v>773</v>
      </c>
      <c r="C177" s="17"/>
      <c r="D177" s="22" t="s">
        <v>774</v>
      </c>
      <c r="E177" s="81" t="s">
        <v>775</v>
      </c>
      <c r="F177" s="17"/>
      <c r="G177" s="17"/>
      <c r="H177" s="23"/>
      <c r="I177" s="29" t="s">
        <v>551</v>
      </c>
      <c r="J177" s="17" t="s">
        <v>21</v>
      </c>
      <c r="K177" s="57" t="s">
        <v>776</v>
      </c>
      <c r="L177" s="37" t="s">
        <v>777</v>
      </c>
      <c r="M177" s="17" t="str">
        <f>VLOOKUP(D177,'[9]Jan-Des23(rumus)'!$C$12:$M$118,11,FALSE)</f>
        <v>JL. BUNGA TANJUNG</v>
      </c>
      <c r="N177" s="17"/>
      <c r="O177" s="17"/>
      <c r="P177" s="17">
        <v>28784</v>
      </c>
      <c r="Q177" s="17" t="s">
        <v>460</v>
      </c>
      <c r="R177" s="17" t="s">
        <v>461</v>
      </c>
      <c r="S177" s="17"/>
      <c r="T177" s="17" t="s">
        <v>553</v>
      </c>
      <c r="U177" s="17" t="s">
        <v>769</v>
      </c>
      <c r="V177" s="17"/>
      <c r="W177" s="17" t="s">
        <v>36</v>
      </c>
      <c r="X177" s="17"/>
      <c r="Y177" s="17" t="s">
        <v>29</v>
      </c>
      <c r="Z177" s="17"/>
      <c r="AA177" s="17" t="s">
        <v>39</v>
      </c>
      <c r="AB177" s="104">
        <v>3350646</v>
      </c>
      <c r="AC177" s="17"/>
      <c r="AD177" s="17" t="str">
        <f>VLOOKUP(D177,[10]Rekening!$B$9:$E$114,4,FALSE)</f>
        <v>1720004207389</v>
      </c>
      <c r="AE177" s="17" t="s">
        <v>464</v>
      </c>
      <c r="AF177" s="25" t="s">
        <v>465</v>
      </c>
      <c r="AG177" s="17"/>
      <c r="AH177" s="17"/>
      <c r="AI177" s="17"/>
      <c r="AJ177" s="17"/>
    </row>
    <row r="178" spans="1:36" x14ac:dyDescent="0.25">
      <c r="A178" s="21">
        <f t="shared" si="2"/>
        <v>176</v>
      </c>
      <c r="B178" s="35" t="s">
        <v>778</v>
      </c>
      <c r="C178" s="17"/>
      <c r="D178" s="22" t="s">
        <v>779</v>
      </c>
      <c r="E178" s="59" t="s">
        <v>780</v>
      </c>
      <c r="F178" s="17"/>
      <c r="G178" s="17"/>
      <c r="H178" s="23"/>
      <c r="I178" s="29" t="s">
        <v>551</v>
      </c>
      <c r="J178" s="17" t="s">
        <v>21</v>
      </c>
      <c r="K178" s="54">
        <v>34260</v>
      </c>
      <c r="L178" s="37" t="s">
        <v>781</v>
      </c>
      <c r="M178" s="17" t="str">
        <f>VLOOKUP(D178,'[9]Jan-Des23(rumus)'!$C$12:$M$118,11,FALSE)</f>
        <v>MUARA MAHAT BARU</v>
      </c>
      <c r="N178" s="17"/>
      <c r="O178" s="17"/>
      <c r="P178" s="17">
        <v>28784</v>
      </c>
      <c r="Q178" s="17" t="s">
        <v>460</v>
      </c>
      <c r="R178" s="17" t="s">
        <v>461</v>
      </c>
      <c r="S178" s="17"/>
      <c r="T178" s="17" t="s">
        <v>553</v>
      </c>
      <c r="U178" s="17" t="s">
        <v>782</v>
      </c>
      <c r="V178" s="17"/>
      <c r="W178" s="17" t="s">
        <v>36</v>
      </c>
      <c r="X178" s="17"/>
      <c r="Y178" s="17" t="s">
        <v>29</v>
      </c>
      <c r="Z178" s="17"/>
      <c r="AA178" s="17" t="s">
        <v>39</v>
      </c>
      <c r="AB178" s="105">
        <v>3350646</v>
      </c>
      <c r="AC178" s="17"/>
      <c r="AD178" s="17" t="str">
        <f>VLOOKUP(D178,[10]Rekening!$B$9:$E$114,4,FALSE)</f>
        <v>1080024380488</v>
      </c>
      <c r="AE178" s="17" t="s">
        <v>464</v>
      </c>
      <c r="AF178" s="25" t="s">
        <v>465</v>
      </c>
      <c r="AG178" s="17"/>
      <c r="AH178" s="17"/>
      <c r="AI178" s="17"/>
      <c r="AJ178" s="17"/>
    </row>
    <row r="179" spans="1:36" x14ac:dyDescent="0.25">
      <c r="A179" s="21">
        <f t="shared" si="2"/>
        <v>177</v>
      </c>
      <c r="B179" s="35" t="s">
        <v>783</v>
      </c>
      <c r="C179" s="17"/>
      <c r="D179" s="22" t="s">
        <v>784</v>
      </c>
      <c r="E179" s="59" t="s">
        <v>785</v>
      </c>
      <c r="F179" s="17"/>
      <c r="G179" s="17"/>
      <c r="H179" s="23"/>
      <c r="I179" s="29" t="s">
        <v>551</v>
      </c>
      <c r="J179" s="17" t="s">
        <v>21</v>
      </c>
      <c r="K179" s="54">
        <v>36806</v>
      </c>
      <c r="L179" s="37" t="s">
        <v>786</v>
      </c>
      <c r="M179" s="17" t="str">
        <f>VLOOKUP(D179,'[9]Jan-Des23(rumus)'!$C$12:$M$118,11,FALSE)</f>
        <v>KASANG KUANTAN MUDIK</v>
      </c>
      <c r="N179" s="17"/>
      <c r="O179" s="17"/>
      <c r="P179" s="17">
        <v>28784</v>
      </c>
      <c r="Q179" s="17" t="s">
        <v>460</v>
      </c>
      <c r="R179" s="17" t="s">
        <v>32</v>
      </c>
      <c r="S179" s="17"/>
      <c r="T179" s="17" t="s">
        <v>553</v>
      </c>
      <c r="U179" s="17" t="s">
        <v>782</v>
      </c>
      <c r="V179" s="17"/>
      <c r="W179" s="17" t="s">
        <v>36</v>
      </c>
      <c r="X179" s="17"/>
      <c r="Y179" s="17" t="s">
        <v>29</v>
      </c>
      <c r="Z179" s="17"/>
      <c r="AA179" s="17" t="s">
        <v>39</v>
      </c>
      <c r="AB179" s="105">
        <v>3350646</v>
      </c>
      <c r="AC179" s="17"/>
      <c r="AD179" s="17" t="str">
        <f>VLOOKUP(D179,[10]Rekening!$B$9:$E$114,4,FALSE)</f>
        <v>1720004206985</v>
      </c>
      <c r="AE179" s="17" t="s">
        <v>464</v>
      </c>
      <c r="AF179" s="25" t="s">
        <v>465</v>
      </c>
      <c r="AG179" s="17"/>
      <c r="AH179" s="17"/>
      <c r="AI179" s="17"/>
      <c r="AJ179" s="17"/>
    </row>
    <row r="180" spans="1:36" x14ac:dyDescent="0.25">
      <c r="A180" s="21">
        <f t="shared" si="2"/>
        <v>178</v>
      </c>
      <c r="B180" s="35" t="s">
        <v>787</v>
      </c>
      <c r="C180" s="17"/>
      <c r="D180" s="22" t="s">
        <v>788</v>
      </c>
      <c r="E180" s="59" t="s">
        <v>789</v>
      </c>
      <c r="F180" s="17"/>
      <c r="G180" s="17"/>
      <c r="H180" s="23"/>
      <c r="I180" s="29" t="s">
        <v>551</v>
      </c>
      <c r="J180" s="17" t="s">
        <v>21</v>
      </c>
      <c r="K180" s="54">
        <v>29593</v>
      </c>
      <c r="L180" s="37" t="s">
        <v>790</v>
      </c>
      <c r="M180" s="17" t="str">
        <f>VLOOKUP(D180,'[9]Jan-Des23(rumus)'!$C$12:$M$118,11,FALSE)</f>
        <v>JL. ROKAN GG. BUNTU</v>
      </c>
      <c r="N180" s="17"/>
      <c r="O180" s="17"/>
      <c r="P180" s="17">
        <v>28784</v>
      </c>
      <c r="Q180" s="17" t="s">
        <v>460</v>
      </c>
      <c r="R180" s="17" t="s">
        <v>461</v>
      </c>
      <c r="S180" s="17"/>
      <c r="T180" s="17" t="s">
        <v>553</v>
      </c>
      <c r="U180" s="17" t="s">
        <v>782</v>
      </c>
      <c r="V180" s="17"/>
      <c r="W180" s="17" t="s">
        <v>36</v>
      </c>
      <c r="X180" s="17"/>
      <c r="Y180" s="17" t="s">
        <v>29</v>
      </c>
      <c r="Z180" s="17"/>
      <c r="AA180" s="17" t="s">
        <v>39</v>
      </c>
      <c r="AB180" s="105">
        <v>3350646</v>
      </c>
      <c r="AC180" s="17"/>
      <c r="AD180" s="17" t="str">
        <f>VLOOKUP(D180,[10]Rekening!$B$9:$E$114,4,FALSE)</f>
        <v>1720001757253</v>
      </c>
      <c r="AE180" s="17" t="s">
        <v>464</v>
      </c>
      <c r="AF180" s="25" t="s">
        <v>465</v>
      </c>
      <c r="AG180" s="17"/>
      <c r="AH180" s="17"/>
      <c r="AI180" s="17"/>
      <c r="AJ180" s="17"/>
    </row>
    <row r="181" spans="1:36" x14ac:dyDescent="0.25">
      <c r="A181" s="21">
        <f t="shared" si="2"/>
        <v>179</v>
      </c>
      <c r="B181" s="35" t="s">
        <v>791</v>
      </c>
      <c r="C181" s="17"/>
      <c r="D181" s="22" t="s">
        <v>792</v>
      </c>
      <c r="E181" s="81" t="s">
        <v>793</v>
      </c>
      <c r="F181" s="17"/>
      <c r="G181" s="17"/>
      <c r="H181" s="23"/>
      <c r="I181" s="29" t="s">
        <v>551</v>
      </c>
      <c r="J181" s="17" t="s">
        <v>21</v>
      </c>
      <c r="K181" s="106" t="s">
        <v>794</v>
      </c>
      <c r="L181" s="37" t="s">
        <v>795</v>
      </c>
      <c r="M181" s="17" t="str">
        <f>VLOOKUP(D181,'[9]Jan-Des23(rumus)'!$C$12:$M$118,11,FALSE)</f>
        <v>JL. SUDIRMAN NO.234</v>
      </c>
      <c r="N181" s="17"/>
      <c r="O181" s="17"/>
      <c r="P181" s="17">
        <v>28784</v>
      </c>
      <c r="Q181" s="17" t="s">
        <v>460</v>
      </c>
      <c r="R181" s="17" t="s">
        <v>32</v>
      </c>
      <c r="S181" s="17"/>
      <c r="T181" s="17" t="s">
        <v>553</v>
      </c>
      <c r="U181" s="17" t="s">
        <v>782</v>
      </c>
      <c r="V181" s="17"/>
      <c r="W181" s="17" t="s">
        <v>36</v>
      </c>
      <c r="X181" s="17"/>
      <c r="Y181" s="17" t="s">
        <v>29</v>
      </c>
      <c r="Z181" s="17"/>
      <c r="AA181" s="17" t="s">
        <v>39</v>
      </c>
      <c r="AB181" s="105">
        <v>3350646</v>
      </c>
      <c r="AC181" s="17"/>
      <c r="AD181" s="17" t="str">
        <f>VLOOKUP(D181,[10]Rekening!$B$9:$E$114,4,FALSE)</f>
        <v>1720004207108</v>
      </c>
      <c r="AE181" s="17" t="s">
        <v>464</v>
      </c>
      <c r="AF181" s="25" t="s">
        <v>465</v>
      </c>
      <c r="AG181" s="17"/>
      <c r="AH181" s="17"/>
      <c r="AI181" s="17"/>
      <c r="AJ181" s="17"/>
    </row>
    <row r="182" spans="1:36" x14ac:dyDescent="0.25">
      <c r="A182" s="21">
        <f t="shared" si="2"/>
        <v>180</v>
      </c>
      <c r="B182" s="35" t="s">
        <v>796</v>
      </c>
      <c r="C182" s="17"/>
      <c r="D182" s="22" t="s">
        <v>797</v>
      </c>
      <c r="E182" s="81" t="s">
        <v>798</v>
      </c>
      <c r="F182" s="17"/>
      <c r="G182" s="17"/>
      <c r="H182" s="23"/>
      <c r="I182" s="29" t="s">
        <v>551</v>
      </c>
      <c r="J182" s="17" t="s">
        <v>21</v>
      </c>
      <c r="K182" s="57" t="s">
        <v>799</v>
      </c>
      <c r="L182" s="37" t="s">
        <v>800</v>
      </c>
      <c r="M182" s="17" t="str">
        <f>VLOOKUP(D182,'[9]Jan-Des23(rumus)'!$C$12:$M$118,11,FALSE)</f>
        <v>JL. JEND SUDIRMAN</v>
      </c>
      <c r="N182" s="17"/>
      <c r="O182" s="17"/>
      <c r="P182" s="17">
        <v>28784</v>
      </c>
      <c r="Q182" s="17" t="s">
        <v>460</v>
      </c>
      <c r="R182" s="17" t="s">
        <v>461</v>
      </c>
      <c r="S182" s="17"/>
      <c r="T182" s="17" t="s">
        <v>553</v>
      </c>
      <c r="U182" s="17" t="s">
        <v>782</v>
      </c>
      <c r="V182" s="17"/>
      <c r="W182" s="17" t="s">
        <v>36</v>
      </c>
      <c r="X182" s="17"/>
      <c r="Y182" s="17" t="s">
        <v>29</v>
      </c>
      <c r="Z182" s="17"/>
      <c r="AA182" s="17" t="s">
        <v>39</v>
      </c>
      <c r="AB182" s="105">
        <v>3350646</v>
      </c>
      <c r="AC182" s="17"/>
      <c r="AD182" s="17" t="str">
        <f>VLOOKUP(D182,[10]Rekening!$B$9:$E$114,4,FALSE)</f>
        <v>1720004207454</v>
      </c>
      <c r="AE182" s="17" t="s">
        <v>464</v>
      </c>
      <c r="AF182" s="25" t="s">
        <v>465</v>
      </c>
      <c r="AG182" s="17"/>
      <c r="AH182" s="17"/>
      <c r="AI182" s="17"/>
      <c r="AJ182" s="17"/>
    </row>
    <row r="183" spans="1:36" x14ac:dyDescent="0.25">
      <c r="A183" s="21">
        <f t="shared" si="2"/>
        <v>181</v>
      </c>
      <c r="B183" s="35" t="s">
        <v>801</v>
      </c>
      <c r="C183" s="17"/>
      <c r="D183" s="22" t="s">
        <v>802</v>
      </c>
      <c r="E183" s="81" t="s">
        <v>803</v>
      </c>
      <c r="F183" s="17"/>
      <c r="G183" s="17"/>
      <c r="H183" s="23"/>
      <c r="I183" s="29" t="s">
        <v>551</v>
      </c>
      <c r="J183" s="17" t="s">
        <v>21</v>
      </c>
      <c r="K183" s="57">
        <v>35178</v>
      </c>
      <c r="L183" s="37" t="s">
        <v>804</v>
      </c>
      <c r="M183" s="17" t="str">
        <f>VLOOKUP(D183,'[9]Jan-Des23(rumus)'!$C$12:$M$118,11,FALSE)</f>
        <v>JL. JALAK NO. 19</v>
      </c>
      <c r="N183" s="17"/>
      <c r="O183" s="17"/>
      <c r="P183" s="17">
        <v>28784</v>
      </c>
      <c r="Q183" s="17" t="s">
        <v>460</v>
      </c>
      <c r="R183" s="17" t="s">
        <v>461</v>
      </c>
      <c r="S183" s="17"/>
      <c r="T183" s="17" t="s">
        <v>553</v>
      </c>
      <c r="U183" s="17" t="s">
        <v>782</v>
      </c>
      <c r="V183" s="17"/>
      <c r="W183" s="17" t="s">
        <v>36</v>
      </c>
      <c r="X183" s="17"/>
      <c r="Y183" s="17" t="s">
        <v>29</v>
      </c>
      <c r="Z183" s="17"/>
      <c r="AA183" s="17" t="s">
        <v>39</v>
      </c>
      <c r="AB183" s="105">
        <v>3350646</v>
      </c>
      <c r="AC183" s="17"/>
      <c r="AD183" s="17" t="str">
        <f>VLOOKUP(D183,[10]Rekening!$B$9:$E$114,4,FALSE)</f>
        <v>1720004207124</v>
      </c>
      <c r="AE183" s="17" t="s">
        <v>464</v>
      </c>
      <c r="AF183" s="25" t="s">
        <v>465</v>
      </c>
      <c r="AG183" s="17"/>
      <c r="AH183" s="17"/>
      <c r="AI183" s="17"/>
      <c r="AJ183" s="17"/>
    </row>
    <row r="184" spans="1:36" x14ac:dyDescent="0.25">
      <c r="A184" s="21">
        <f t="shared" si="2"/>
        <v>182</v>
      </c>
      <c r="B184" s="35" t="s">
        <v>805</v>
      </c>
      <c r="C184" s="17"/>
      <c r="D184" s="22" t="s">
        <v>806</v>
      </c>
      <c r="E184" s="81" t="s">
        <v>807</v>
      </c>
      <c r="F184" s="17"/>
      <c r="G184" s="17"/>
      <c r="H184" s="23"/>
      <c r="I184" s="29" t="s">
        <v>551</v>
      </c>
      <c r="J184" s="17" t="s">
        <v>21</v>
      </c>
      <c r="K184" s="57" t="s">
        <v>808</v>
      </c>
      <c r="L184" s="37" t="s">
        <v>809</v>
      </c>
      <c r="M184" s="17" t="str">
        <f>VLOOKUP(D184,'[9]Jan-Des23(rumus)'!$C$12:$M$118,11,FALSE)</f>
        <v>JL. PRIMA RAJA NO. 114</v>
      </c>
      <c r="N184" s="17"/>
      <c r="O184" s="17"/>
      <c r="P184" s="17">
        <v>28784</v>
      </c>
      <c r="Q184" s="17" t="s">
        <v>460</v>
      </c>
      <c r="R184" s="17" t="s">
        <v>461</v>
      </c>
      <c r="S184" s="17"/>
      <c r="T184" s="17" t="s">
        <v>553</v>
      </c>
      <c r="U184" s="17" t="s">
        <v>782</v>
      </c>
      <c r="V184" s="17"/>
      <c r="W184" s="17" t="s">
        <v>36</v>
      </c>
      <c r="X184" s="17"/>
      <c r="Y184" s="17" t="s">
        <v>29</v>
      </c>
      <c r="Z184" s="17"/>
      <c r="AA184" s="17" t="s">
        <v>39</v>
      </c>
      <c r="AB184" s="105">
        <v>3350646</v>
      </c>
      <c r="AC184" s="17"/>
      <c r="AD184" s="17" t="e">
        <f>VLOOKUP(D184,[10]Rekening!$B$9:$E$114,4,FALSE)</f>
        <v>#N/A</v>
      </c>
      <c r="AE184" s="17" t="s">
        <v>464</v>
      </c>
      <c r="AF184" s="25" t="s">
        <v>465</v>
      </c>
      <c r="AG184" s="17"/>
      <c r="AH184" s="17"/>
      <c r="AI184" s="17"/>
      <c r="AJ184" s="17"/>
    </row>
    <row r="185" spans="1:36" x14ac:dyDescent="0.25">
      <c r="A185" s="21">
        <f t="shared" si="2"/>
        <v>183</v>
      </c>
      <c r="B185" s="35" t="s">
        <v>810</v>
      </c>
      <c r="C185" s="17"/>
      <c r="D185" s="22" t="s">
        <v>811</v>
      </c>
      <c r="E185" s="81" t="s">
        <v>812</v>
      </c>
      <c r="F185" s="17"/>
      <c r="G185" s="17"/>
      <c r="H185" s="23"/>
      <c r="I185" s="29" t="s">
        <v>551</v>
      </c>
      <c r="J185" s="17" t="s">
        <v>21</v>
      </c>
      <c r="K185" s="57" t="s">
        <v>813</v>
      </c>
      <c r="L185" s="37" t="s">
        <v>814</v>
      </c>
      <c r="M185" s="17" t="str">
        <f>VLOOKUP(D185,'[9]Jan-Des23(rumus)'!$C$12:$M$118,11,FALSE)</f>
        <v>JL. BAKTI GG. SENTOSA NO. J 19</v>
      </c>
      <c r="N185" s="17"/>
      <c r="O185" s="17"/>
      <c r="P185" s="17">
        <v>28784</v>
      </c>
      <c r="Q185" s="17" t="s">
        <v>460</v>
      </c>
      <c r="R185" s="17" t="s">
        <v>461</v>
      </c>
      <c r="S185" s="17"/>
      <c r="T185" s="17" t="s">
        <v>553</v>
      </c>
      <c r="U185" s="17" t="s">
        <v>782</v>
      </c>
      <c r="V185" s="17"/>
      <c r="W185" s="17" t="s">
        <v>36</v>
      </c>
      <c r="X185" s="17"/>
      <c r="Y185" s="17" t="s">
        <v>29</v>
      </c>
      <c r="Z185" s="17"/>
      <c r="AA185" s="17" t="s">
        <v>39</v>
      </c>
      <c r="AB185" s="105">
        <v>3350646</v>
      </c>
      <c r="AC185" s="17"/>
      <c r="AD185" s="17" t="str">
        <f>VLOOKUP(D185,[10]Rekening!$B$9:$E$114,4,FALSE)</f>
        <v>1720004182863</v>
      </c>
      <c r="AE185" s="17" t="s">
        <v>464</v>
      </c>
      <c r="AF185" s="25" t="s">
        <v>465</v>
      </c>
      <c r="AG185" s="17"/>
      <c r="AH185" s="17"/>
      <c r="AI185" s="17"/>
      <c r="AJ185" s="17"/>
    </row>
    <row r="186" spans="1:36" x14ac:dyDescent="0.25">
      <c r="A186" s="21">
        <f t="shared" si="2"/>
        <v>184</v>
      </c>
      <c r="B186" s="67" t="s">
        <v>815</v>
      </c>
      <c r="C186" s="17"/>
      <c r="D186" s="22" t="s">
        <v>816</v>
      </c>
      <c r="E186" s="81" t="s">
        <v>817</v>
      </c>
      <c r="F186" s="17"/>
      <c r="G186" s="17"/>
      <c r="H186" s="23"/>
      <c r="I186" s="29" t="s">
        <v>551</v>
      </c>
      <c r="J186" s="17" t="s">
        <v>21</v>
      </c>
      <c r="K186" s="57">
        <v>33562</v>
      </c>
      <c r="L186" s="37" t="s">
        <v>818</v>
      </c>
      <c r="M186" s="17" t="str">
        <f>VLOOKUP(D186,'[9]Jan-Des23(rumus)'!$C$12:$M$118,11,FALSE)</f>
        <v xml:space="preserve">JL. SEMPURNA </v>
      </c>
      <c r="N186" s="17"/>
      <c r="O186" s="17"/>
      <c r="P186" s="17">
        <v>28784</v>
      </c>
      <c r="Q186" s="17" t="s">
        <v>460</v>
      </c>
      <c r="R186" s="17" t="s">
        <v>461</v>
      </c>
      <c r="S186" s="17"/>
      <c r="T186" s="17" t="s">
        <v>553</v>
      </c>
      <c r="U186" s="17" t="s">
        <v>782</v>
      </c>
      <c r="V186" s="17"/>
      <c r="W186" s="17" t="s">
        <v>36</v>
      </c>
      <c r="X186" s="17"/>
      <c r="Y186" s="17" t="s">
        <v>29</v>
      </c>
      <c r="Z186" s="17"/>
      <c r="AA186" s="17" t="s">
        <v>39</v>
      </c>
      <c r="AB186" s="105">
        <v>3350646</v>
      </c>
      <c r="AC186" s="17"/>
      <c r="AD186" s="17" t="str">
        <f>VLOOKUP(D186,[10]Rekening!$B$9:$E$114,4,FALSE)</f>
        <v>1720004241990</v>
      </c>
      <c r="AE186" s="17" t="s">
        <v>464</v>
      </c>
      <c r="AF186" s="25" t="s">
        <v>465</v>
      </c>
      <c r="AG186" s="17"/>
      <c r="AH186" s="17"/>
      <c r="AI186" s="17"/>
      <c r="AJ186" s="17"/>
    </row>
    <row r="187" spans="1:36" x14ac:dyDescent="0.25">
      <c r="A187" s="21">
        <f t="shared" si="2"/>
        <v>185</v>
      </c>
      <c r="B187" s="35" t="s">
        <v>819</v>
      </c>
      <c r="C187" s="17"/>
      <c r="D187" s="22" t="s">
        <v>820</v>
      </c>
      <c r="E187" s="81" t="s">
        <v>821</v>
      </c>
      <c r="F187" s="17"/>
      <c r="G187" s="17"/>
      <c r="H187" s="23"/>
      <c r="I187" s="29" t="s">
        <v>551</v>
      </c>
      <c r="J187" s="17" t="s">
        <v>21</v>
      </c>
      <c r="K187" s="57">
        <v>27486</v>
      </c>
      <c r="L187" s="37" t="s">
        <v>822</v>
      </c>
      <c r="M187" s="17" t="str">
        <f>VLOOKUP(D187,'[9]Jan-Des23(rumus)'!$C$12:$M$118,11,FALSE)</f>
        <v>BUKIK PUTUIH JORONG TITIH</v>
      </c>
      <c r="N187" s="17"/>
      <c r="O187" s="17"/>
      <c r="P187" s="17">
        <v>28784</v>
      </c>
      <c r="Q187" s="17" t="s">
        <v>460</v>
      </c>
      <c r="R187" s="17" t="s">
        <v>461</v>
      </c>
      <c r="S187" s="17"/>
      <c r="T187" s="17" t="s">
        <v>553</v>
      </c>
      <c r="U187" s="17" t="s">
        <v>782</v>
      </c>
      <c r="V187" s="17"/>
      <c r="W187" s="17" t="s">
        <v>36</v>
      </c>
      <c r="X187" s="17"/>
      <c r="Y187" s="17" t="s">
        <v>29</v>
      </c>
      <c r="Z187" s="17"/>
      <c r="AA187" s="17" t="s">
        <v>39</v>
      </c>
      <c r="AB187" s="105">
        <v>3350646</v>
      </c>
      <c r="AC187" s="17"/>
      <c r="AD187" s="17" t="str">
        <f>VLOOKUP(D187,[10]Rekening!$B$9:$E$114,4,FALSE)</f>
        <v>1720004207041</v>
      </c>
      <c r="AE187" s="17" t="s">
        <v>464</v>
      </c>
      <c r="AF187" s="25" t="s">
        <v>465</v>
      </c>
      <c r="AG187" s="17"/>
      <c r="AH187" s="17"/>
      <c r="AI187" s="17"/>
      <c r="AJ187" s="17"/>
    </row>
    <row r="188" spans="1:36" x14ac:dyDescent="0.25">
      <c r="A188" s="21">
        <f t="shared" si="2"/>
        <v>186</v>
      </c>
      <c r="B188" s="35" t="s">
        <v>823</v>
      </c>
      <c r="C188" s="17"/>
      <c r="D188" s="22" t="s">
        <v>824</v>
      </c>
      <c r="E188" s="81" t="s">
        <v>825</v>
      </c>
      <c r="F188" s="17"/>
      <c r="G188" s="17"/>
      <c r="H188" s="23"/>
      <c r="I188" s="29" t="s">
        <v>551</v>
      </c>
      <c r="J188" s="17" t="s">
        <v>21</v>
      </c>
      <c r="K188" s="57" t="s">
        <v>826</v>
      </c>
      <c r="L188" s="37" t="s">
        <v>827</v>
      </c>
      <c r="M188" s="17" t="str">
        <f>VLOOKUP(D188,'[9]Jan-Des23(rumus)'!$C$12:$M$118,11,FALSE)</f>
        <v>JL. CENDERAWASIH</v>
      </c>
      <c r="N188" s="17"/>
      <c r="O188" s="17"/>
      <c r="P188" s="17">
        <v>28784</v>
      </c>
      <c r="Q188" s="17" t="s">
        <v>460</v>
      </c>
      <c r="R188" s="17" t="s">
        <v>32</v>
      </c>
      <c r="S188" s="17"/>
      <c r="T188" s="17" t="s">
        <v>553</v>
      </c>
      <c r="U188" s="17" t="s">
        <v>782</v>
      </c>
      <c r="V188" s="17"/>
      <c r="W188" s="17" t="s">
        <v>36</v>
      </c>
      <c r="X188" s="17"/>
      <c r="Y188" s="17" t="s">
        <v>29</v>
      </c>
      <c r="Z188" s="17"/>
      <c r="AA188" s="17" t="s">
        <v>39</v>
      </c>
      <c r="AB188" s="105">
        <v>3350646</v>
      </c>
      <c r="AC188" s="17"/>
      <c r="AD188" s="17" t="str">
        <f>VLOOKUP(D188,[10]Rekening!$B$9:$E$114,4,FALSE)</f>
        <v>1720004207298</v>
      </c>
      <c r="AE188" s="17" t="s">
        <v>464</v>
      </c>
      <c r="AF188" s="25" t="s">
        <v>465</v>
      </c>
      <c r="AG188" s="17"/>
      <c r="AH188" s="17"/>
      <c r="AI188" s="17"/>
      <c r="AJ188" s="17"/>
    </row>
    <row r="189" spans="1:36" x14ac:dyDescent="0.25">
      <c r="A189" s="21">
        <f t="shared" si="2"/>
        <v>187</v>
      </c>
      <c r="B189" s="35" t="s">
        <v>828</v>
      </c>
      <c r="C189" s="17"/>
      <c r="D189" s="22" t="s">
        <v>829</v>
      </c>
      <c r="E189" s="81" t="s">
        <v>830</v>
      </c>
      <c r="F189" s="17"/>
      <c r="G189" s="17"/>
      <c r="H189" s="23"/>
      <c r="I189" s="29" t="s">
        <v>551</v>
      </c>
      <c r="J189" s="17" t="s">
        <v>21</v>
      </c>
      <c r="K189" s="57" t="s">
        <v>831</v>
      </c>
      <c r="L189" s="37" t="s">
        <v>832</v>
      </c>
      <c r="M189" s="17" t="str">
        <f>VLOOKUP(D189,'[9]Jan-Des23(rumus)'!$C$12:$M$118,11,FALSE)</f>
        <v>JL. TUANKU TAMBUSAI BLOK A NO. 70</v>
      </c>
      <c r="N189" s="17"/>
      <c r="O189" s="17"/>
      <c r="P189" s="17">
        <v>28784</v>
      </c>
      <c r="Q189" s="17" t="s">
        <v>460</v>
      </c>
      <c r="R189" s="17" t="s">
        <v>461</v>
      </c>
      <c r="S189" s="17"/>
      <c r="T189" s="17" t="s">
        <v>553</v>
      </c>
      <c r="U189" s="17" t="s">
        <v>782</v>
      </c>
      <c r="V189" s="17"/>
      <c r="W189" s="17" t="s">
        <v>36</v>
      </c>
      <c r="X189" s="17"/>
      <c r="Y189" s="17" t="s">
        <v>29</v>
      </c>
      <c r="Z189" s="17"/>
      <c r="AA189" s="17" t="s">
        <v>39</v>
      </c>
      <c r="AB189" s="105">
        <v>3350646</v>
      </c>
      <c r="AC189" s="17"/>
      <c r="AD189" s="17" t="str">
        <f>VLOOKUP(D189,[10]Rekening!$B$9:$E$114,4,FALSE)</f>
        <v>1720004207447</v>
      </c>
      <c r="AE189" s="17" t="s">
        <v>464</v>
      </c>
      <c r="AF189" s="25" t="s">
        <v>465</v>
      </c>
      <c r="AG189" s="17"/>
      <c r="AH189" s="17"/>
      <c r="AI189" s="17"/>
      <c r="AJ189" s="17"/>
    </row>
    <row r="190" spans="1:36" x14ac:dyDescent="0.25">
      <c r="A190" s="21">
        <f t="shared" si="2"/>
        <v>188</v>
      </c>
      <c r="B190" s="35" t="s">
        <v>833</v>
      </c>
      <c r="C190" s="17"/>
      <c r="D190" s="22" t="s">
        <v>834</v>
      </c>
      <c r="E190" s="81" t="s">
        <v>835</v>
      </c>
      <c r="F190" s="17"/>
      <c r="G190" s="17"/>
      <c r="H190" s="23"/>
      <c r="I190" s="29" t="s">
        <v>551</v>
      </c>
      <c r="J190" s="17" t="s">
        <v>21</v>
      </c>
      <c r="K190" s="57" t="s">
        <v>836</v>
      </c>
      <c r="L190" s="37" t="s">
        <v>837</v>
      </c>
      <c r="M190" s="17" t="str">
        <f>VLOOKUP(D190,'[9]Jan-Des23(rumus)'!$C$12:$M$118,11,FALSE)</f>
        <v>JL. DURIAN NUSANTARA I</v>
      </c>
      <c r="N190" s="17"/>
      <c r="O190" s="17"/>
      <c r="P190" s="17">
        <v>28784</v>
      </c>
      <c r="Q190" s="17" t="s">
        <v>460</v>
      </c>
      <c r="R190" s="17" t="s">
        <v>461</v>
      </c>
      <c r="S190" s="17"/>
      <c r="T190" s="17" t="s">
        <v>553</v>
      </c>
      <c r="U190" s="17" t="s">
        <v>782</v>
      </c>
      <c r="V190" s="17"/>
      <c r="W190" s="17" t="s">
        <v>36</v>
      </c>
      <c r="X190" s="17"/>
      <c r="Y190" s="17" t="s">
        <v>29</v>
      </c>
      <c r="Z190" s="17"/>
      <c r="AA190" s="17" t="s">
        <v>39</v>
      </c>
      <c r="AB190" s="105">
        <v>3350646</v>
      </c>
      <c r="AC190" s="17"/>
      <c r="AD190" s="17" t="str">
        <f>VLOOKUP(D190,[10]Rekening!$B$9:$E$114,4,FALSE)</f>
        <v>1720004178572</v>
      </c>
      <c r="AE190" s="17" t="s">
        <v>464</v>
      </c>
      <c r="AF190" s="25" t="s">
        <v>465</v>
      </c>
      <c r="AG190" s="17"/>
      <c r="AH190" s="17"/>
      <c r="AI190" s="17"/>
      <c r="AJ190" s="17"/>
    </row>
    <row r="191" spans="1:36" x14ac:dyDescent="0.25">
      <c r="A191" s="21">
        <f t="shared" si="2"/>
        <v>189</v>
      </c>
      <c r="B191" s="35" t="s">
        <v>838</v>
      </c>
      <c r="C191" s="17"/>
      <c r="D191" s="22" t="s">
        <v>839</v>
      </c>
      <c r="E191" s="81" t="s">
        <v>840</v>
      </c>
      <c r="F191" s="17"/>
      <c r="G191" s="17"/>
      <c r="H191" s="23"/>
      <c r="I191" s="29" t="s">
        <v>551</v>
      </c>
      <c r="J191" s="17" t="s">
        <v>21</v>
      </c>
      <c r="K191" s="57" t="s">
        <v>841</v>
      </c>
      <c r="L191" s="37" t="s">
        <v>842</v>
      </c>
      <c r="M191" s="17" t="str">
        <f>VLOOKUP(D191,'[9]Jan-Des23(rumus)'!$C$12:$M$118,11,FALSE)</f>
        <v>JL. DATUK LAKSAMANA NO.10</v>
      </c>
      <c r="N191" s="17"/>
      <c r="O191" s="17"/>
      <c r="P191" s="17">
        <v>28784</v>
      </c>
      <c r="Q191" s="17" t="s">
        <v>460</v>
      </c>
      <c r="R191" s="17" t="s">
        <v>461</v>
      </c>
      <c r="S191" s="17"/>
      <c r="T191" s="17" t="s">
        <v>553</v>
      </c>
      <c r="U191" s="17" t="s">
        <v>782</v>
      </c>
      <c r="V191" s="17"/>
      <c r="W191" s="17" t="s">
        <v>36</v>
      </c>
      <c r="X191" s="17"/>
      <c r="Y191" s="17" t="s">
        <v>29</v>
      </c>
      <c r="Z191" s="17"/>
      <c r="AA191" s="17" t="s">
        <v>39</v>
      </c>
      <c r="AB191" s="105">
        <v>3350646</v>
      </c>
      <c r="AC191" s="17"/>
      <c r="AD191" s="17" t="str">
        <f>VLOOKUP(D191,[10]Rekening!$B$9:$E$114,4,FALSE)</f>
        <v>1720004183549</v>
      </c>
      <c r="AE191" s="17" t="s">
        <v>464</v>
      </c>
      <c r="AF191" s="25" t="s">
        <v>465</v>
      </c>
      <c r="AG191" s="17"/>
      <c r="AH191" s="17"/>
      <c r="AI191" s="17"/>
      <c r="AJ191" s="17"/>
    </row>
    <row r="192" spans="1:36" x14ac:dyDescent="0.25">
      <c r="A192" s="21">
        <f t="shared" si="2"/>
        <v>190</v>
      </c>
      <c r="B192" s="35" t="s">
        <v>843</v>
      </c>
      <c r="C192" s="17"/>
      <c r="D192" s="22" t="s">
        <v>844</v>
      </c>
      <c r="E192" s="81" t="s">
        <v>845</v>
      </c>
      <c r="F192" s="17"/>
      <c r="G192" s="17"/>
      <c r="H192" s="23"/>
      <c r="I192" s="29" t="s">
        <v>551</v>
      </c>
      <c r="J192" s="17" t="s">
        <v>21</v>
      </c>
      <c r="K192" s="57" t="s">
        <v>846</v>
      </c>
      <c r="L192" s="37" t="s">
        <v>847</v>
      </c>
      <c r="M192" s="17" t="str">
        <f>VLOOKUP(D192,'[9]Jan-Des23(rumus)'!$C$12:$M$118,11,FALSE)</f>
        <v>JL. BHAKTI GG. BERSAMA</v>
      </c>
      <c r="N192" s="17"/>
      <c r="O192" s="17"/>
      <c r="P192" s="17">
        <v>28784</v>
      </c>
      <c r="Q192" s="17" t="s">
        <v>460</v>
      </c>
      <c r="R192" s="17" t="s">
        <v>461</v>
      </c>
      <c r="S192" s="17"/>
      <c r="T192" s="17" t="s">
        <v>553</v>
      </c>
      <c r="U192" s="17" t="s">
        <v>782</v>
      </c>
      <c r="V192" s="17"/>
      <c r="W192" s="17" t="s">
        <v>36</v>
      </c>
      <c r="X192" s="17"/>
      <c r="Y192" s="17" t="s">
        <v>29</v>
      </c>
      <c r="Z192" s="17"/>
      <c r="AA192" s="17" t="s">
        <v>39</v>
      </c>
      <c r="AB192" s="105">
        <v>3350646</v>
      </c>
      <c r="AC192" s="17"/>
      <c r="AD192" s="17" t="str">
        <f>VLOOKUP(D192,[10]Rekening!$B$9:$E$114,4,FALSE)</f>
        <v>1720004207348</v>
      </c>
      <c r="AE192" s="17" t="s">
        <v>464</v>
      </c>
      <c r="AF192" s="25" t="s">
        <v>465</v>
      </c>
      <c r="AG192" s="17"/>
      <c r="AH192" s="17"/>
      <c r="AI192" s="17"/>
      <c r="AJ192" s="17"/>
    </row>
    <row r="193" spans="1:36" x14ac:dyDescent="0.25">
      <c r="A193" s="21">
        <f t="shared" si="2"/>
        <v>191</v>
      </c>
      <c r="B193" s="35" t="s">
        <v>848</v>
      </c>
      <c r="C193" s="17"/>
      <c r="D193" s="22" t="s">
        <v>849</v>
      </c>
      <c r="E193" s="81" t="s">
        <v>850</v>
      </c>
      <c r="F193" s="17"/>
      <c r="G193" s="17"/>
      <c r="H193" s="23"/>
      <c r="I193" s="29" t="s">
        <v>551</v>
      </c>
      <c r="J193" s="17" t="s">
        <v>21</v>
      </c>
      <c r="K193" s="57" t="s">
        <v>851</v>
      </c>
      <c r="L193" s="37" t="s">
        <v>852</v>
      </c>
      <c r="M193" s="17" t="str">
        <f>VLOOKUP(D193,'[9]Jan-Des23(rumus)'!$C$12:$M$118,11,FALSE)</f>
        <v>JL. NUSANTARA I NO. 2</v>
      </c>
      <c r="N193" s="17"/>
      <c r="O193" s="17"/>
      <c r="P193" s="17">
        <v>28784</v>
      </c>
      <c r="Q193" s="17" t="s">
        <v>460</v>
      </c>
      <c r="R193" s="17" t="s">
        <v>461</v>
      </c>
      <c r="S193" s="17"/>
      <c r="T193" s="17" t="s">
        <v>553</v>
      </c>
      <c r="U193" s="17" t="s">
        <v>782</v>
      </c>
      <c r="V193" s="17"/>
      <c r="W193" s="17" t="s">
        <v>36</v>
      </c>
      <c r="X193" s="17"/>
      <c r="Y193" s="17" t="s">
        <v>29</v>
      </c>
      <c r="Z193" s="17"/>
      <c r="AA193" s="17" t="s">
        <v>39</v>
      </c>
      <c r="AB193" s="105">
        <v>3350646</v>
      </c>
      <c r="AC193" s="17"/>
      <c r="AD193" s="17" t="str">
        <f>VLOOKUP(D193,[10]Rekening!$B$9:$E$114,4,FALSE)</f>
        <v>1720004206969</v>
      </c>
      <c r="AE193" s="17" t="s">
        <v>464</v>
      </c>
      <c r="AF193" s="25" t="s">
        <v>465</v>
      </c>
      <c r="AG193" s="17"/>
      <c r="AH193" s="17"/>
      <c r="AI193" s="17"/>
      <c r="AJ193" s="17"/>
    </row>
    <row r="194" spans="1:36" x14ac:dyDescent="0.25">
      <c r="A194" s="21">
        <f t="shared" si="2"/>
        <v>192</v>
      </c>
      <c r="B194" s="35" t="s">
        <v>853</v>
      </c>
      <c r="C194" s="17"/>
      <c r="D194" s="22" t="s">
        <v>854</v>
      </c>
      <c r="E194" s="81" t="s">
        <v>855</v>
      </c>
      <c r="F194" s="17"/>
      <c r="G194" s="17"/>
      <c r="H194" s="23"/>
      <c r="I194" s="29" t="s">
        <v>551</v>
      </c>
      <c r="J194" s="17" t="s">
        <v>21</v>
      </c>
      <c r="K194" s="57" t="s">
        <v>856</v>
      </c>
      <c r="L194" s="37" t="s">
        <v>857</v>
      </c>
      <c r="M194" s="17" t="str">
        <f>VLOOKUP(D194,'[9]Jan-Des23(rumus)'!$C$12:$M$118,11,FALSE)</f>
        <v>JL. PELITA II NO. 33</v>
      </c>
      <c r="N194" s="17"/>
      <c r="O194" s="17"/>
      <c r="P194" s="17">
        <v>28784</v>
      </c>
      <c r="Q194" s="17" t="s">
        <v>460</v>
      </c>
      <c r="R194" s="17" t="s">
        <v>461</v>
      </c>
      <c r="S194" s="17"/>
      <c r="T194" s="17" t="s">
        <v>553</v>
      </c>
      <c r="U194" s="17" t="s">
        <v>782</v>
      </c>
      <c r="V194" s="17"/>
      <c r="W194" s="17" t="s">
        <v>36</v>
      </c>
      <c r="X194" s="17"/>
      <c r="Y194" s="17" t="s">
        <v>29</v>
      </c>
      <c r="Z194" s="17"/>
      <c r="AA194" s="17" t="s">
        <v>39</v>
      </c>
      <c r="AB194" s="105">
        <v>3350646</v>
      </c>
      <c r="AC194" s="17"/>
      <c r="AD194" s="17" t="str">
        <f>VLOOKUP(D194,[10]Rekening!$B$9:$E$114,4,FALSE)</f>
        <v>1720004207173</v>
      </c>
      <c r="AE194" s="17" t="s">
        <v>464</v>
      </c>
      <c r="AF194" s="25" t="s">
        <v>465</v>
      </c>
      <c r="AG194" s="17"/>
      <c r="AH194" s="17"/>
      <c r="AI194" s="17"/>
      <c r="AJ194" s="17"/>
    </row>
    <row r="195" spans="1:36" x14ac:dyDescent="0.25">
      <c r="A195" s="21">
        <f t="shared" si="2"/>
        <v>193</v>
      </c>
      <c r="B195" s="35" t="s">
        <v>858</v>
      </c>
      <c r="C195" s="17"/>
      <c r="D195" s="22" t="s">
        <v>859</v>
      </c>
      <c r="E195" s="81" t="s">
        <v>860</v>
      </c>
      <c r="F195" s="17"/>
      <c r="G195" s="17"/>
      <c r="H195" s="23"/>
      <c r="I195" s="29" t="s">
        <v>551</v>
      </c>
      <c r="J195" s="17" t="s">
        <v>21</v>
      </c>
      <c r="K195" s="57" t="s">
        <v>861</v>
      </c>
      <c r="L195" s="37" t="s">
        <v>862</v>
      </c>
      <c r="M195" s="17" t="str">
        <f>VLOOKUP(D195,'[9]Jan-Des23(rumus)'!$C$12:$M$118,11,FALSE)</f>
        <v>BAYAS JAYA, KEMPAS, KAB INDRAGIRI HILIR</v>
      </c>
      <c r="N195" s="17"/>
      <c r="O195" s="17"/>
      <c r="P195" s="17">
        <v>28784</v>
      </c>
      <c r="Q195" s="17" t="s">
        <v>460</v>
      </c>
      <c r="R195" s="17" t="s">
        <v>461</v>
      </c>
      <c r="S195" s="17"/>
      <c r="T195" s="17" t="s">
        <v>553</v>
      </c>
      <c r="U195" s="17" t="s">
        <v>782</v>
      </c>
      <c r="V195" s="17"/>
      <c r="W195" s="17" t="s">
        <v>36</v>
      </c>
      <c r="X195" s="17"/>
      <c r="Y195" s="17" t="s">
        <v>29</v>
      </c>
      <c r="Z195" s="17"/>
      <c r="AA195" s="17" t="s">
        <v>39</v>
      </c>
      <c r="AB195" s="105">
        <v>3350646</v>
      </c>
      <c r="AC195" s="17"/>
      <c r="AD195" s="17" t="str">
        <f>VLOOKUP(D195,[10]Rekening!$B$9:$E$114,4,FALSE)</f>
        <v>1720004207140</v>
      </c>
      <c r="AE195" s="17" t="s">
        <v>464</v>
      </c>
      <c r="AF195" s="25" t="s">
        <v>465</v>
      </c>
      <c r="AG195" s="17"/>
      <c r="AH195" s="17"/>
      <c r="AI195" s="17"/>
      <c r="AJ195" s="17"/>
    </row>
    <row r="196" spans="1:36" x14ac:dyDescent="0.25">
      <c r="A196" s="21">
        <f t="shared" si="2"/>
        <v>194</v>
      </c>
      <c r="B196" s="35" t="s">
        <v>863</v>
      </c>
      <c r="C196" s="17"/>
      <c r="D196" s="22" t="s">
        <v>864</v>
      </c>
      <c r="E196" s="81" t="s">
        <v>865</v>
      </c>
      <c r="F196" s="17"/>
      <c r="G196" s="17"/>
      <c r="H196" s="23"/>
      <c r="I196" s="29" t="s">
        <v>551</v>
      </c>
      <c r="J196" s="17" t="s">
        <v>21</v>
      </c>
      <c r="K196" s="57">
        <v>30787</v>
      </c>
      <c r="L196" s="37" t="s">
        <v>866</v>
      </c>
      <c r="M196" s="17" t="str">
        <f>VLOOKUP(D196,'[9]Jan-Des23(rumus)'!$C$12:$M$118,11,FALSE)</f>
        <v>JL. BAKTI NO. 7</v>
      </c>
      <c r="N196" s="17"/>
      <c r="O196" s="17"/>
      <c r="P196" s="17">
        <v>28784</v>
      </c>
      <c r="Q196" s="17" t="s">
        <v>460</v>
      </c>
      <c r="R196" s="17" t="s">
        <v>461</v>
      </c>
      <c r="S196" s="17"/>
      <c r="T196" s="17" t="s">
        <v>553</v>
      </c>
      <c r="U196" s="17" t="s">
        <v>782</v>
      </c>
      <c r="V196" s="17"/>
      <c r="W196" s="17" t="s">
        <v>36</v>
      </c>
      <c r="X196" s="17"/>
      <c r="Y196" s="17" t="s">
        <v>29</v>
      </c>
      <c r="Z196" s="17"/>
      <c r="AA196" s="17" t="s">
        <v>39</v>
      </c>
      <c r="AB196" s="105">
        <v>3350646</v>
      </c>
      <c r="AC196" s="17"/>
      <c r="AD196" s="17" t="str">
        <f>VLOOKUP(D196,[10]Rekening!$B$9:$E$114,4,FALSE)</f>
        <v>1720004184778</v>
      </c>
      <c r="AE196" s="17" t="s">
        <v>464</v>
      </c>
      <c r="AF196" s="25" t="s">
        <v>465</v>
      </c>
      <c r="AG196" s="17"/>
      <c r="AH196" s="17"/>
      <c r="AI196" s="17"/>
      <c r="AJ196" s="17"/>
    </row>
    <row r="197" spans="1:36" x14ac:dyDescent="0.25">
      <c r="A197" s="21">
        <f t="shared" ref="A197:A228" si="3">A196+1</f>
        <v>195</v>
      </c>
      <c r="B197" s="35" t="s">
        <v>867</v>
      </c>
      <c r="C197" s="17"/>
      <c r="D197" s="22" t="s">
        <v>868</v>
      </c>
      <c r="E197" s="81" t="s">
        <v>869</v>
      </c>
      <c r="F197" s="17"/>
      <c r="G197" s="17"/>
      <c r="H197" s="23"/>
      <c r="I197" s="29" t="s">
        <v>551</v>
      </c>
      <c r="J197" s="17" t="s">
        <v>21</v>
      </c>
      <c r="K197" s="57" t="s">
        <v>870</v>
      </c>
      <c r="L197" s="37" t="s">
        <v>871</v>
      </c>
      <c r="M197" s="17" t="str">
        <f>VLOOKUP(D197,'[9]Jan-Des23(rumus)'!$C$12:$M$118,11,FALSE)</f>
        <v>JL. DESA HARAPAN GG. MATAHARI</v>
      </c>
      <c r="N197" s="17"/>
      <c r="O197" s="17"/>
      <c r="P197" s="17">
        <v>28784</v>
      </c>
      <c r="Q197" s="17" t="s">
        <v>460</v>
      </c>
      <c r="R197" s="17" t="s">
        <v>461</v>
      </c>
      <c r="S197" s="17"/>
      <c r="T197" s="17" t="s">
        <v>553</v>
      </c>
      <c r="U197" s="17" t="s">
        <v>782</v>
      </c>
      <c r="V197" s="17"/>
      <c r="W197" s="17" t="s">
        <v>36</v>
      </c>
      <c r="X197" s="17"/>
      <c r="Y197" s="17" t="s">
        <v>29</v>
      </c>
      <c r="Z197" s="17"/>
      <c r="AA197" s="17" t="s">
        <v>39</v>
      </c>
      <c r="AB197" s="105">
        <v>3350646</v>
      </c>
      <c r="AC197" s="17"/>
      <c r="AD197" s="17" t="str">
        <f>VLOOKUP(D197,[10]Rekening!$B$9:$E$114,4,FALSE)</f>
        <v>1720004190106</v>
      </c>
      <c r="AE197" s="17" t="s">
        <v>464</v>
      </c>
      <c r="AF197" s="25" t="s">
        <v>465</v>
      </c>
      <c r="AG197" s="17"/>
      <c r="AH197" s="17"/>
      <c r="AI197" s="17"/>
      <c r="AJ197" s="17"/>
    </row>
    <row r="198" spans="1:36" x14ac:dyDescent="0.25">
      <c r="A198" s="21">
        <f t="shared" si="3"/>
        <v>196</v>
      </c>
      <c r="B198" s="35" t="s">
        <v>872</v>
      </c>
      <c r="C198" s="17"/>
      <c r="D198" s="22" t="s">
        <v>873</v>
      </c>
      <c r="E198" s="81" t="s">
        <v>874</v>
      </c>
      <c r="F198" s="17"/>
      <c r="G198" s="17"/>
      <c r="H198" s="23"/>
      <c r="I198" s="29" t="s">
        <v>551</v>
      </c>
      <c r="J198" s="17" t="s">
        <v>21</v>
      </c>
      <c r="K198" s="57">
        <v>34213</v>
      </c>
      <c r="L198" s="37" t="s">
        <v>875</v>
      </c>
      <c r="M198" s="17" t="str">
        <f>VLOOKUP(D198,'[9]Jan-Des23(rumus)'!$C$12:$M$118,11,FALSE)</f>
        <v>Pekan baru</v>
      </c>
      <c r="N198" s="17"/>
      <c r="O198" s="17"/>
      <c r="P198" s="17">
        <v>28784</v>
      </c>
      <c r="Q198" s="17" t="s">
        <v>460</v>
      </c>
      <c r="R198" s="17" t="s">
        <v>461</v>
      </c>
      <c r="S198" s="17"/>
      <c r="T198" s="17" t="s">
        <v>553</v>
      </c>
      <c r="U198" s="17" t="s">
        <v>782</v>
      </c>
      <c r="V198" s="17"/>
      <c r="W198" s="17" t="s">
        <v>36</v>
      </c>
      <c r="X198" s="17"/>
      <c r="Y198" s="17" t="s">
        <v>29</v>
      </c>
      <c r="Z198" s="17"/>
      <c r="AA198" s="17" t="s">
        <v>39</v>
      </c>
      <c r="AB198" s="105">
        <v>3350646</v>
      </c>
      <c r="AC198" s="17"/>
      <c r="AD198" s="17" t="str">
        <f>VLOOKUP(D198,[10]Rekening!$B$9:$E$114,4,FALSE)</f>
        <v>1720004207116</v>
      </c>
      <c r="AE198" s="17" t="s">
        <v>464</v>
      </c>
      <c r="AF198" s="25" t="s">
        <v>465</v>
      </c>
      <c r="AG198" s="17"/>
      <c r="AH198" s="17"/>
      <c r="AI198" s="17"/>
      <c r="AJ198" s="17"/>
    </row>
    <row r="199" spans="1:36" x14ac:dyDescent="0.25">
      <c r="A199" s="21">
        <f t="shared" si="3"/>
        <v>197</v>
      </c>
      <c r="B199" s="35" t="s">
        <v>876</v>
      </c>
      <c r="C199" s="17"/>
      <c r="D199" s="22" t="s">
        <v>1035</v>
      </c>
      <c r="E199" s="81" t="s">
        <v>877</v>
      </c>
      <c r="F199" s="17"/>
      <c r="G199" s="17"/>
      <c r="H199" s="23"/>
      <c r="I199" s="29" t="s">
        <v>551</v>
      </c>
      <c r="J199" s="17" t="s">
        <v>21</v>
      </c>
      <c r="K199" s="57" t="s">
        <v>878</v>
      </c>
      <c r="L199" s="37" t="s">
        <v>879</v>
      </c>
      <c r="M199" s="17" t="str">
        <f>VLOOKUP(D199,'[9]Jan-Des23(rumus)'!$C$12:$M$118,11,FALSE)</f>
        <v>JL. PERUMNAS BTN THP II BLOK B NO. 8</v>
      </c>
      <c r="N199" s="17"/>
      <c r="O199" s="17"/>
      <c r="P199" s="17">
        <v>28784</v>
      </c>
      <c r="Q199" s="17" t="s">
        <v>460</v>
      </c>
      <c r="R199" s="17" t="s">
        <v>461</v>
      </c>
      <c r="S199" s="17"/>
      <c r="T199" s="17" t="s">
        <v>553</v>
      </c>
      <c r="U199" s="17" t="s">
        <v>782</v>
      </c>
      <c r="V199" s="17"/>
      <c r="W199" s="17" t="s">
        <v>36</v>
      </c>
      <c r="X199" s="17"/>
      <c r="Y199" s="17" t="s">
        <v>29</v>
      </c>
      <c r="Z199" s="17"/>
      <c r="AA199" s="17" t="s">
        <v>39</v>
      </c>
      <c r="AB199" s="105">
        <v>3350646</v>
      </c>
      <c r="AC199" s="17"/>
      <c r="AD199" s="17" t="str">
        <f>VLOOKUP(D199,[10]Rekening!$B$9:$E$114,4,FALSE)</f>
        <v>1720002190629</v>
      </c>
      <c r="AE199" s="17" t="s">
        <v>464</v>
      </c>
      <c r="AF199" s="25" t="s">
        <v>465</v>
      </c>
      <c r="AG199" s="17"/>
      <c r="AH199" s="17"/>
      <c r="AI199" s="17"/>
      <c r="AJ199" s="17"/>
    </row>
    <row r="200" spans="1:36" x14ac:dyDescent="0.25">
      <c r="A200" s="21">
        <f t="shared" si="3"/>
        <v>198</v>
      </c>
      <c r="B200" s="35" t="s">
        <v>880</v>
      </c>
      <c r="C200" s="17"/>
      <c r="D200" s="22" t="s">
        <v>881</v>
      </c>
      <c r="E200" s="81" t="s">
        <v>882</v>
      </c>
      <c r="F200" s="17"/>
      <c r="G200" s="17"/>
      <c r="H200" s="23"/>
      <c r="I200" s="29" t="s">
        <v>551</v>
      </c>
      <c r="J200" s="17" t="s">
        <v>21</v>
      </c>
      <c r="K200" s="57">
        <v>26766</v>
      </c>
      <c r="L200" s="37" t="s">
        <v>883</v>
      </c>
      <c r="M200" s="17" t="str">
        <f>VLOOKUP(D200,'[9]Jan-Des23(rumus)'!$C$12:$M$118,11,FALSE)</f>
        <v>JL. SETIA KAWAN KULIM KM 12</v>
      </c>
      <c r="N200" s="17"/>
      <c r="O200" s="17"/>
      <c r="P200" s="17">
        <v>28784</v>
      </c>
      <c r="Q200" s="17" t="s">
        <v>460</v>
      </c>
      <c r="R200" s="17" t="s">
        <v>461</v>
      </c>
      <c r="S200" s="17"/>
      <c r="T200" s="17" t="s">
        <v>553</v>
      </c>
      <c r="U200" s="17" t="s">
        <v>782</v>
      </c>
      <c r="V200" s="17"/>
      <c r="W200" s="17" t="s">
        <v>36</v>
      </c>
      <c r="X200" s="17"/>
      <c r="Y200" s="17" t="s">
        <v>29</v>
      </c>
      <c r="Z200" s="17"/>
      <c r="AA200" s="17" t="s">
        <v>39</v>
      </c>
      <c r="AB200" s="105">
        <v>3350646</v>
      </c>
      <c r="AC200" s="17"/>
      <c r="AD200" s="17" t="str">
        <f>VLOOKUP(D200,[10]Rekening!$B$9:$E$114,4,FALSE)</f>
        <v>1720004207363</v>
      </c>
      <c r="AE200" s="17" t="s">
        <v>464</v>
      </c>
      <c r="AF200" s="25" t="s">
        <v>465</v>
      </c>
      <c r="AG200" s="17"/>
      <c r="AH200" s="17"/>
      <c r="AI200" s="17"/>
      <c r="AJ200" s="17"/>
    </row>
    <row r="201" spans="1:36" x14ac:dyDescent="0.25">
      <c r="A201" s="21">
        <f t="shared" si="3"/>
        <v>199</v>
      </c>
      <c r="B201" s="35" t="s">
        <v>130</v>
      </c>
      <c r="C201" s="17"/>
      <c r="D201" s="22" t="s">
        <v>884</v>
      </c>
      <c r="E201" s="81" t="s">
        <v>885</v>
      </c>
      <c r="F201" s="17"/>
      <c r="G201" s="17"/>
      <c r="H201" s="23"/>
      <c r="I201" s="29" t="s">
        <v>551</v>
      </c>
      <c r="J201" s="17" t="s">
        <v>21</v>
      </c>
      <c r="K201" s="57" t="s">
        <v>886</v>
      </c>
      <c r="L201" s="37" t="s">
        <v>887</v>
      </c>
      <c r="M201" s="17" t="str">
        <f>VLOOKUP(D201,'[9]Jan-Des23(rumus)'!$C$12:$M$118,11,FALSE)</f>
        <v>JL. SUDIRMAN GG. SELAMAT</v>
      </c>
      <c r="N201" s="17"/>
      <c r="O201" s="17"/>
      <c r="P201" s="17">
        <v>28784</v>
      </c>
      <c r="Q201" s="17" t="s">
        <v>460</v>
      </c>
      <c r="R201" s="17" t="s">
        <v>461</v>
      </c>
      <c r="S201" s="17"/>
      <c r="T201" s="17" t="s">
        <v>553</v>
      </c>
      <c r="U201" s="17" t="s">
        <v>782</v>
      </c>
      <c r="V201" s="17"/>
      <c r="W201" s="17" t="s">
        <v>36</v>
      </c>
      <c r="X201" s="17"/>
      <c r="Y201" s="17" t="s">
        <v>29</v>
      </c>
      <c r="Z201" s="17"/>
      <c r="AA201" s="17" t="s">
        <v>39</v>
      </c>
      <c r="AB201" s="105">
        <v>3350646</v>
      </c>
      <c r="AC201" s="17"/>
      <c r="AD201" s="17" t="str">
        <f>VLOOKUP(D201,[10]Rekening!$B$9:$E$114,4,FALSE)</f>
        <v>1720004207231</v>
      </c>
      <c r="AE201" s="17" t="s">
        <v>464</v>
      </c>
      <c r="AF201" s="25" t="s">
        <v>465</v>
      </c>
      <c r="AG201" s="17"/>
      <c r="AH201" s="17"/>
      <c r="AI201" s="17"/>
      <c r="AJ201" s="17"/>
    </row>
    <row r="202" spans="1:36" x14ac:dyDescent="0.25">
      <c r="A202" s="21">
        <f t="shared" si="3"/>
        <v>200</v>
      </c>
      <c r="B202" s="35" t="s">
        <v>888</v>
      </c>
      <c r="C202" s="17"/>
      <c r="D202" s="22" t="s">
        <v>889</v>
      </c>
      <c r="E202" s="81" t="s">
        <v>890</v>
      </c>
      <c r="F202" s="17"/>
      <c r="G202" s="17"/>
      <c r="H202" s="23"/>
      <c r="I202" s="29" t="s">
        <v>551</v>
      </c>
      <c r="J202" s="17" t="s">
        <v>21</v>
      </c>
      <c r="K202" s="57" t="s">
        <v>891</v>
      </c>
      <c r="L202" s="37" t="s">
        <v>892</v>
      </c>
      <c r="M202" s="17" t="str">
        <f>VLOOKUP(D202,'[9]Jan-Des23(rumus)'!$C$12:$M$118,11,FALSE)</f>
        <v>JL ANGGUR MERAH</v>
      </c>
      <c r="N202" s="17"/>
      <c r="O202" s="17"/>
      <c r="P202" s="17">
        <v>28784</v>
      </c>
      <c r="Q202" s="17" t="s">
        <v>460</v>
      </c>
      <c r="R202" s="17" t="s">
        <v>461</v>
      </c>
      <c r="S202" s="17"/>
      <c r="T202" s="17" t="s">
        <v>553</v>
      </c>
      <c r="U202" s="17" t="s">
        <v>782</v>
      </c>
      <c r="V202" s="17"/>
      <c r="W202" s="17" t="s">
        <v>36</v>
      </c>
      <c r="X202" s="17"/>
      <c r="Y202" s="17" t="s">
        <v>29</v>
      </c>
      <c r="Z202" s="17"/>
      <c r="AA202" s="17" t="s">
        <v>39</v>
      </c>
      <c r="AB202" s="105">
        <v>3350646</v>
      </c>
      <c r="AC202" s="17"/>
      <c r="AD202" s="17" t="str">
        <f>VLOOKUP(D202,[10]Rekening!$B$9:$E$114,4,FALSE)</f>
        <v>1720004242188</v>
      </c>
      <c r="AE202" s="17" t="s">
        <v>464</v>
      </c>
      <c r="AF202" s="25" t="s">
        <v>465</v>
      </c>
      <c r="AG202" s="17"/>
      <c r="AH202" s="17"/>
      <c r="AI202" s="17"/>
      <c r="AJ202" s="17"/>
    </row>
    <row r="203" spans="1:36" x14ac:dyDescent="0.25">
      <c r="A203" s="21">
        <f t="shared" si="3"/>
        <v>201</v>
      </c>
      <c r="B203" s="35" t="s">
        <v>893</v>
      </c>
      <c r="C203" s="17"/>
      <c r="D203" s="22" t="s">
        <v>894</v>
      </c>
      <c r="E203" s="81" t="s">
        <v>895</v>
      </c>
      <c r="F203" s="17"/>
      <c r="G203" s="17"/>
      <c r="H203" s="23"/>
      <c r="I203" s="29" t="s">
        <v>551</v>
      </c>
      <c r="J203" s="17" t="s">
        <v>21</v>
      </c>
      <c r="K203" s="57">
        <v>35907</v>
      </c>
      <c r="L203" s="37" t="s">
        <v>896</v>
      </c>
      <c r="M203" s="17" t="str">
        <f>VLOOKUP(D203,'[9]Jan-Des23(rumus)'!$C$12:$M$118,11,FALSE)</f>
        <v>JL. BABUL HUDA SEKELADI, TANAH PUTIH</v>
      </c>
      <c r="N203" s="17"/>
      <c r="O203" s="17"/>
      <c r="P203" s="17">
        <v>28784</v>
      </c>
      <c r="Q203" s="17" t="s">
        <v>460</v>
      </c>
      <c r="R203" s="17" t="s">
        <v>461</v>
      </c>
      <c r="S203" s="17"/>
      <c r="T203" s="17" t="s">
        <v>553</v>
      </c>
      <c r="U203" s="17" t="s">
        <v>782</v>
      </c>
      <c r="V203" s="17"/>
      <c r="W203" s="17" t="s">
        <v>36</v>
      </c>
      <c r="X203" s="17"/>
      <c r="Y203" s="17" t="s">
        <v>29</v>
      </c>
      <c r="Z203" s="17"/>
      <c r="AA203" s="17" t="s">
        <v>39</v>
      </c>
      <c r="AB203" s="105">
        <v>3350646</v>
      </c>
      <c r="AC203" s="17"/>
      <c r="AD203" s="17" t="str">
        <f>VLOOKUP(D203,[10]Rekening!$B$9:$E$114,4,FALSE)</f>
        <v>1720004188845</v>
      </c>
      <c r="AE203" s="17" t="s">
        <v>464</v>
      </c>
      <c r="AF203" s="25" t="s">
        <v>465</v>
      </c>
      <c r="AG203" s="17"/>
      <c r="AH203" s="17"/>
      <c r="AI203" s="17"/>
      <c r="AJ203" s="17"/>
    </row>
    <row r="204" spans="1:36" x14ac:dyDescent="0.25">
      <c r="A204" s="21">
        <f t="shared" si="3"/>
        <v>202</v>
      </c>
      <c r="B204" s="35" t="s">
        <v>897</v>
      </c>
      <c r="C204" s="17"/>
      <c r="D204" s="22" t="s">
        <v>898</v>
      </c>
      <c r="E204" s="94" t="s">
        <v>899</v>
      </c>
      <c r="F204" s="17"/>
      <c r="G204" s="17"/>
      <c r="H204" s="23"/>
      <c r="I204" s="96" t="s">
        <v>551</v>
      </c>
      <c r="J204" s="17" t="s">
        <v>21</v>
      </c>
      <c r="K204" s="107">
        <v>37954</v>
      </c>
      <c r="L204" s="37" t="s">
        <v>900</v>
      </c>
      <c r="M204" s="17" t="str">
        <f>VLOOKUP(D204,'[9]Jan-Des23(rumus)'!$C$12:$M$118,11,FALSE)</f>
        <v>JL.Pematang Tukiran RT 002 Rw 006 Teluk Pulau</v>
      </c>
      <c r="N204" s="17"/>
      <c r="O204" s="17"/>
      <c r="P204" s="17">
        <v>28784</v>
      </c>
      <c r="Q204" s="17" t="s">
        <v>460</v>
      </c>
      <c r="R204" s="17" t="s">
        <v>32</v>
      </c>
      <c r="S204" s="17"/>
      <c r="T204" s="17" t="s">
        <v>553</v>
      </c>
      <c r="U204" s="17" t="s">
        <v>782</v>
      </c>
      <c r="V204" s="17"/>
      <c r="W204" s="17" t="s">
        <v>36</v>
      </c>
      <c r="X204" s="17"/>
      <c r="Y204" s="17" t="s">
        <v>29</v>
      </c>
      <c r="Z204" s="17"/>
      <c r="AA204" s="17" t="s">
        <v>39</v>
      </c>
      <c r="AB204" s="105">
        <v>3350646</v>
      </c>
      <c r="AC204" s="17"/>
      <c r="AD204" s="17" t="str">
        <f>VLOOKUP(D204,[10]Rekening!$B$9:$E$114,4,FALSE)</f>
        <v>1720004243061</v>
      </c>
      <c r="AE204" s="17" t="s">
        <v>464</v>
      </c>
      <c r="AF204" s="25" t="s">
        <v>465</v>
      </c>
      <c r="AG204" s="17"/>
      <c r="AH204" s="17"/>
      <c r="AI204" s="17"/>
      <c r="AJ204" s="17"/>
    </row>
    <row r="205" spans="1:36" x14ac:dyDescent="0.25">
      <c r="A205" s="21">
        <f t="shared" si="3"/>
        <v>203</v>
      </c>
      <c r="B205" s="35" t="s">
        <v>901</v>
      </c>
      <c r="C205" s="17"/>
      <c r="D205" s="22" t="s">
        <v>902</v>
      </c>
      <c r="E205" s="81" t="s">
        <v>903</v>
      </c>
      <c r="F205" s="17"/>
      <c r="G205" s="17"/>
      <c r="H205" s="23"/>
      <c r="I205" s="29" t="s">
        <v>551</v>
      </c>
      <c r="J205" s="17" t="s">
        <v>21</v>
      </c>
      <c r="K205" s="57">
        <v>32021</v>
      </c>
      <c r="L205" s="37" t="s">
        <v>904</v>
      </c>
      <c r="M205" s="17" t="str">
        <f>VLOOKUP(D205,'[9]Jan-Des23(rumus)'!$C$12:$M$118,11,FALSE)</f>
        <v>JL. BERINGIN NO. 66C</v>
      </c>
      <c r="N205" s="17"/>
      <c r="O205" s="17"/>
      <c r="P205" s="17">
        <v>28784</v>
      </c>
      <c r="Q205" s="17" t="s">
        <v>460</v>
      </c>
      <c r="R205" s="17" t="s">
        <v>461</v>
      </c>
      <c r="S205" s="17"/>
      <c r="T205" s="17" t="s">
        <v>553</v>
      </c>
      <c r="U205" s="17" t="s">
        <v>782</v>
      </c>
      <c r="V205" s="17"/>
      <c r="W205" s="17" t="s">
        <v>36</v>
      </c>
      <c r="X205" s="17"/>
      <c r="Y205" s="17" t="s">
        <v>29</v>
      </c>
      <c r="Z205" s="17"/>
      <c r="AA205" s="17" t="s">
        <v>39</v>
      </c>
      <c r="AB205" s="105">
        <v>3350646</v>
      </c>
      <c r="AC205" s="17"/>
      <c r="AD205" s="17" t="str">
        <f>VLOOKUP(D205,[10]Rekening!$B$9:$E$114,4,FALSE)</f>
        <v>1720004179752</v>
      </c>
      <c r="AE205" s="17" t="s">
        <v>464</v>
      </c>
      <c r="AF205" s="25" t="s">
        <v>465</v>
      </c>
      <c r="AG205" s="17"/>
      <c r="AH205" s="17"/>
      <c r="AI205" s="17"/>
      <c r="AJ205" s="17"/>
    </row>
    <row r="206" spans="1:36" x14ac:dyDescent="0.25">
      <c r="A206" s="21">
        <f t="shared" si="3"/>
        <v>204</v>
      </c>
      <c r="B206" s="33" t="s">
        <v>905</v>
      </c>
      <c r="C206" s="17"/>
      <c r="D206" s="22" t="s">
        <v>906</v>
      </c>
      <c r="E206" s="81" t="s">
        <v>907</v>
      </c>
      <c r="F206" s="17"/>
      <c r="G206" s="17"/>
      <c r="H206" s="23"/>
      <c r="I206" s="29" t="s">
        <v>551</v>
      </c>
      <c r="J206" s="17" t="s">
        <v>21</v>
      </c>
      <c r="K206" s="57" t="s">
        <v>908</v>
      </c>
      <c r="L206" s="31" t="s">
        <v>909</v>
      </c>
      <c r="M206" s="17" t="str">
        <f>VLOOKUP(D206,'[9]Jan-Des23(rumus)'!$C$12:$M$118,11,FALSE)</f>
        <v>JL. JEND SUDIRMAN</v>
      </c>
      <c r="N206" s="17"/>
      <c r="O206" s="17"/>
      <c r="P206" s="17">
        <v>28784</v>
      </c>
      <c r="Q206" s="17" t="s">
        <v>460</v>
      </c>
      <c r="R206" s="17" t="s">
        <v>461</v>
      </c>
      <c r="S206" s="17"/>
      <c r="T206" s="17" t="s">
        <v>553</v>
      </c>
      <c r="U206" s="17" t="s">
        <v>910</v>
      </c>
      <c r="V206" s="17"/>
      <c r="W206" s="17" t="s">
        <v>36</v>
      </c>
      <c r="X206" s="17"/>
      <c r="Y206" s="17" t="s">
        <v>29</v>
      </c>
      <c r="Z206" s="17"/>
      <c r="AA206" s="17" t="s">
        <v>39</v>
      </c>
      <c r="AB206" s="108">
        <v>3745000</v>
      </c>
      <c r="AC206" s="17"/>
      <c r="AD206" s="17" t="str">
        <f>VLOOKUP(D206,[10]Rekening!$B$9:$E$114,4,FALSE)</f>
        <v>1720004207439</v>
      </c>
      <c r="AE206" s="17" t="s">
        <v>464</v>
      </c>
      <c r="AF206" s="25" t="s">
        <v>465</v>
      </c>
      <c r="AG206" s="17"/>
      <c r="AH206" s="17"/>
      <c r="AI206" s="17"/>
      <c r="AJ206" s="17"/>
    </row>
    <row r="207" spans="1:36" x14ac:dyDescent="0.25">
      <c r="A207" s="21">
        <f t="shared" si="3"/>
        <v>205</v>
      </c>
      <c r="B207" s="35" t="s">
        <v>911</v>
      </c>
      <c r="C207" s="17"/>
      <c r="D207" s="22" t="s">
        <v>912</v>
      </c>
      <c r="E207" s="81" t="s">
        <v>913</v>
      </c>
      <c r="F207" s="17"/>
      <c r="G207" s="17"/>
      <c r="H207" s="23"/>
      <c r="I207" s="29" t="s">
        <v>551</v>
      </c>
      <c r="J207" s="17" t="s">
        <v>21</v>
      </c>
      <c r="K207" s="57" t="s">
        <v>914</v>
      </c>
      <c r="L207" s="37" t="s">
        <v>915</v>
      </c>
      <c r="M207" s="17" t="str">
        <f>VLOOKUP(D207,'[9]Jan-Des23(rumus)'!$C$12:$M$118,11,FALSE)</f>
        <v xml:space="preserve">JL. GAYA BARU </v>
      </c>
      <c r="N207" s="17"/>
      <c r="O207" s="17"/>
      <c r="P207" s="17">
        <v>28784</v>
      </c>
      <c r="Q207" s="17" t="s">
        <v>460</v>
      </c>
      <c r="R207" s="17" t="s">
        <v>461</v>
      </c>
      <c r="S207" s="17"/>
      <c r="T207" s="17" t="s">
        <v>553</v>
      </c>
      <c r="U207" s="17" t="s">
        <v>910</v>
      </c>
      <c r="V207" s="17"/>
      <c r="W207" s="17" t="s">
        <v>36</v>
      </c>
      <c r="X207" s="17"/>
      <c r="Y207" s="17" t="s">
        <v>29</v>
      </c>
      <c r="Z207" s="17"/>
      <c r="AA207" s="17" t="s">
        <v>39</v>
      </c>
      <c r="AB207" s="109">
        <v>3745000</v>
      </c>
      <c r="AC207" s="17"/>
      <c r="AD207" s="17" t="str">
        <f>VLOOKUP(D207,[10]Rekening!$B$9:$E$114,4,FALSE)</f>
        <v>1720004207199</v>
      </c>
      <c r="AE207" s="17" t="s">
        <v>464</v>
      </c>
      <c r="AF207" s="25" t="s">
        <v>465</v>
      </c>
      <c r="AG207" s="17"/>
      <c r="AH207" s="17"/>
      <c r="AI207" s="17"/>
      <c r="AJ207" s="17"/>
    </row>
    <row r="208" spans="1:36" x14ac:dyDescent="0.25">
      <c r="A208" s="21">
        <f t="shared" si="3"/>
        <v>206</v>
      </c>
      <c r="B208" s="35" t="s">
        <v>916</v>
      </c>
      <c r="C208" s="17"/>
      <c r="D208" s="22" t="s">
        <v>917</v>
      </c>
      <c r="E208" s="81" t="s">
        <v>918</v>
      </c>
      <c r="F208" s="17"/>
      <c r="G208" s="17"/>
      <c r="H208" s="23"/>
      <c r="I208" s="29" t="s">
        <v>551</v>
      </c>
      <c r="J208" s="17" t="s">
        <v>21</v>
      </c>
      <c r="K208" s="57">
        <v>36631</v>
      </c>
      <c r="L208" s="37" t="s">
        <v>919</v>
      </c>
      <c r="M208" s="17" t="str">
        <f>VLOOKUP(D208,'[9]Jan-Des23(rumus)'!$C$12:$M$118,11,FALSE)</f>
        <v>PRIYANG</v>
      </c>
      <c r="N208" s="17"/>
      <c r="O208" s="17"/>
      <c r="P208" s="17">
        <v>28784</v>
      </c>
      <c r="Q208" s="17" t="s">
        <v>460</v>
      </c>
      <c r="R208" s="17" t="s">
        <v>461</v>
      </c>
      <c r="S208" s="17"/>
      <c r="T208" s="17" t="s">
        <v>553</v>
      </c>
      <c r="U208" s="17" t="s">
        <v>920</v>
      </c>
      <c r="V208" s="17"/>
      <c r="W208" s="17" t="s">
        <v>36</v>
      </c>
      <c r="X208" s="17"/>
      <c r="Y208" s="17" t="s">
        <v>29</v>
      </c>
      <c r="Z208" s="17"/>
      <c r="AA208" s="17" t="s">
        <v>39</v>
      </c>
      <c r="AB208" s="110">
        <v>3350646</v>
      </c>
      <c r="AC208" s="17"/>
      <c r="AD208" s="17" t="str">
        <f>VLOOKUP(D208,[10]Rekening!$B$9:$E$114,4,FALSE)</f>
        <v>1640004596310</v>
      </c>
      <c r="AE208" s="17" t="s">
        <v>464</v>
      </c>
      <c r="AF208" s="25" t="s">
        <v>465</v>
      </c>
      <c r="AG208" s="17"/>
      <c r="AH208" s="17"/>
      <c r="AI208" s="17"/>
      <c r="AJ208" s="17"/>
    </row>
    <row r="209" spans="1:36" x14ac:dyDescent="0.25">
      <c r="A209" s="21">
        <f t="shared" si="3"/>
        <v>207</v>
      </c>
      <c r="B209" s="35" t="s">
        <v>921</v>
      </c>
      <c r="C209" s="17"/>
      <c r="D209" s="22" t="s">
        <v>922</v>
      </c>
      <c r="E209" s="81" t="s">
        <v>923</v>
      </c>
      <c r="F209" s="17"/>
      <c r="G209" s="17"/>
      <c r="H209" s="23"/>
      <c r="I209" s="29" t="s">
        <v>551</v>
      </c>
      <c r="J209" s="17" t="s">
        <v>21</v>
      </c>
      <c r="K209" s="57" t="s">
        <v>924</v>
      </c>
      <c r="L209" s="37" t="s">
        <v>925</v>
      </c>
      <c r="M209" s="17" t="str">
        <f>VLOOKUP(D209,'[9]Jan-Des23(rumus)'!$C$12:$M$118,11,FALSE)</f>
        <v>JL. OBOR III</v>
      </c>
      <c r="N209" s="17"/>
      <c r="O209" s="17"/>
      <c r="P209" s="17">
        <v>28784</v>
      </c>
      <c r="Q209" s="17" t="s">
        <v>460</v>
      </c>
      <c r="R209" s="17" t="s">
        <v>461</v>
      </c>
      <c r="S209" s="17"/>
      <c r="T209" s="17" t="s">
        <v>553</v>
      </c>
      <c r="U209" s="17" t="s">
        <v>920</v>
      </c>
      <c r="V209" s="17"/>
      <c r="W209" s="17" t="s">
        <v>36</v>
      </c>
      <c r="X209" s="17"/>
      <c r="Y209" s="17" t="s">
        <v>29</v>
      </c>
      <c r="Z209" s="17"/>
      <c r="AA209" s="17" t="s">
        <v>39</v>
      </c>
      <c r="AB209" s="111">
        <v>3350646</v>
      </c>
      <c r="AC209" s="17"/>
      <c r="AD209" s="17" t="str">
        <f>VLOOKUP(D209,[10]Rekening!$B$9:$E$114,4,FALSE)</f>
        <v>1720004207033</v>
      </c>
      <c r="AE209" s="17" t="s">
        <v>464</v>
      </c>
      <c r="AF209" s="25" t="s">
        <v>465</v>
      </c>
      <c r="AG209" s="17"/>
      <c r="AH209" s="17"/>
      <c r="AI209" s="17"/>
      <c r="AJ209" s="17"/>
    </row>
    <row r="210" spans="1:36" x14ac:dyDescent="0.25">
      <c r="A210" s="21">
        <f t="shared" si="3"/>
        <v>208</v>
      </c>
      <c r="B210" s="35" t="s">
        <v>926</v>
      </c>
      <c r="C210" s="17"/>
      <c r="D210" s="22" t="s">
        <v>927</v>
      </c>
      <c r="E210" s="81" t="s">
        <v>928</v>
      </c>
      <c r="F210" s="17"/>
      <c r="G210" s="17"/>
      <c r="H210" s="23"/>
      <c r="I210" s="29" t="s">
        <v>551</v>
      </c>
      <c r="J210" s="17" t="s">
        <v>21</v>
      </c>
      <c r="K210" s="57" t="s">
        <v>929</v>
      </c>
      <c r="L210" s="37" t="s">
        <v>930</v>
      </c>
      <c r="M210" s="17" t="str">
        <f>VLOOKUP(D210,'[9]Jan-Des23(rumus)'!$C$12:$M$118,11,FALSE)</f>
        <v>Jl.Anas Karim</v>
      </c>
      <c r="N210" s="17"/>
      <c r="O210" s="17"/>
      <c r="P210" s="17">
        <v>28784</v>
      </c>
      <c r="Q210" s="17" t="s">
        <v>460</v>
      </c>
      <c r="R210" s="17" t="s">
        <v>461</v>
      </c>
      <c r="S210" s="17"/>
      <c r="T210" s="17" t="s">
        <v>553</v>
      </c>
      <c r="U210" s="17" t="s">
        <v>920</v>
      </c>
      <c r="V210" s="17"/>
      <c r="W210" s="17" t="s">
        <v>36</v>
      </c>
      <c r="X210" s="17"/>
      <c r="Y210" s="17" t="s">
        <v>29</v>
      </c>
      <c r="Z210" s="17"/>
      <c r="AA210" s="17" t="s">
        <v>39</v>
      </c>
      <c r="AB210" s="111">
        <v>3350646</v>
      </c>
      <c r="AC210" s="17"/>
      <c r="AD210" s="17" t="str">
        <f>VLOOKUP(D210,[10]Rekening!$B$9:$E$114,4,FALSE)</f>
        <v>1720004206993</v>
      </c>
      <c r="AE210" s="17" t="s">
        <v>464</v>
      </c>
      <c r="AF210" s="25" t="s">
        <v>465</v>
      </c>
      <c r="AG210" s="17"/>
      <c r="AH210" s="17"/>
      <c r="AI210" s="17"/>
      <c r="AJ210" s="17"/>
    </row>
    <row r="211" spans="1:36" x14ac:dyDescent="0.25">
      <c r="A211" s="21">
        <f t="shared" si="3"/>
        <v>209</v>
      </c>
      <c r="B211" s="35" t="s">
        <v>931</v>
      </c>
      <c r="C211" s="17"/>
      <c r="D211" s="22" t="s">
        <v>932</v>
      </c>
      <c r="E211" s="81" t="s">
        <v>933</v>
      </c>
      <c r="F211" s="17"/>
      <c r="G211" s="17"/>
      <c r="H211" s="23"/>
      <c r="I211" s="29" t="s">
        <v>551</v>
      </c>
      <c r="J211" s="17" t="s">
        <v>21</v>
      </c>
      <c r="K211" s="57" t="s">
        <v>934</v>
      </c>
      <c r="L211" s="37" t="s">
        <v>935</v>
      </c>
      <c r="M211" s="17" t="str">
        <f>VLOOKUP(D211,'[9]Jan-Des23(rumus)'!$C$12:$M$118,11,FALSE)</f>
        <v>JL. KELAPA INDAH I / HERLINA 23 BANJARMASIN</v>
      </c>
      <c r="N211" s="17"/>
      <c r="O211" s="17"/>
      <c r="P211" s="17">
        <v>28784</v>
      </c>
      <c r="Q211" s="17" t="s">
        <v>460</v>
      </c>
      <c r="R211" s="17" t="s">
        <v>461</v>
      </c>
      <c r="S211" s="17"/>
      <c r="T211" s="17" t="s">
        <v>553</v>
      </c>
      <c r="U211" s="17" t="s">
        <v>920</v>
      </c>
      <c r="V211" s="17"/>
      <c r="W211" s="17" t="s">
        <v>36</v>
      </c>
      <c r="X211" s="17"/>
      <c r="Y211" s="17" t="s">
        <v>29</v>
      </c>
      <c r="Z211" s="17"/>
      <c r="AA211" s="17" t="s">
        <v>39</v>
      </c>
      <c r="AB211" s="111">
        <v>3350646</v>
      </c>
      <c r="AC211" s="17"/>
      <c r="AD211" s="17" t="str">
        <f>VLOOKUP(D211,[10]Rekening!$B$9:$E$114,4,FALSE)</f>
        <v>1080011498376</v>
      </c>
      <c r="AE211" s="17" t="s">
        <v>464</v>
      </c>
      <c r="AF211" s="25" t="s">
        <v>465</v>
      </c>
      <c r="AG211" s="17"/>
      <c r="AH211" s="17"/>
      <c r="AI211" s="17"/>
      <c r="AJ211" s="17"/>
    </row>
    <row r="212" spans="1:36" x14ac:dyDescent="0.25">
      <c r="A212" s="21">
        <f t="shared" si="3"/>
        <v>210</v>
      </c>
      <c r="B212" s="35" t="s">
        <v>936</v>
      </c>
      <c r="C212" s="17"/>
      <c r="D212" s="22" t="s">
        <v>937</v>
      </c>
      <c r="E212" s="81" t="s">
        <v>938</v>
      </c>
      <c r="F212" s="17"/>
      <c r="G212" s="17"/>
      <c r="H212" s="23"/>
      <c r="I212" s="29" t="s">
        <v>551</v>
      </c>
      <c r="J212" s="17" t="s">
        <v>21</v>
      </c>
      <c r="K212" s="57" t="s">
        <v>939</v>
      </c>
      <c r="L212" s="37" t="s">
        <v>940</v>
      </c>
      <c r="M212" s="17" t="str">
        <f>VLOOKUP(D212,'[9]Jan-Des23(rumus)'!$C$12:$M$118,11,FALSE)</f>
        <v>JL. KESADARAN TANGKERANG LABUAI</v>
      </c>
      <c r="N212" s="17"/>
      <c r="O212" s="17"/>
      <c r="P212" s="17">
        <v>28784</v>
      </c>
      <c r="Q212" s="17" t="s">
        <v>460</v>
      </c>
      <c r="R212" s="17" t="s">
        <v>461</v>
      </c>
      <c r="S212" s="17"/>
      <c r="T212" s="17" t="s">
        <v>553</v>
      </c>
      <c r="U212" s="17" t="s">
        <v>941</v>
      </c>
      <c r="V212" s="17"/>
      <c r="W212" s="17" t="s">
        <v>36</v>
      </c>
      <c r="X212" s="17"/>
      <c r="Y212" s="17" t="s">
        <v>29</v>
      </c>
      <c r="Z212" s="17"/>
      <c r="AA212" s="17" t="s">
        <v>39</v>
      </c>
      <c r="AB212" s="112">
        <v>5625000</v>
      </c>
      <c r="AC212" s="17"/>
      <c r="AD212" s="17" t="str">
        <f>VLOOKUP(D212,[10]Rekening!$B$9:$E$114,4,FALSE)</f>
        <v>1080098258263</v>
      </c>
      <c r="AE212" s="17" t="s">
        <v>464</v>
      </c>
      <c r="AF212" s="25" t="s">
        <v>465</v>
      </c>
      <c r="AG212" s="17"/>
      <c r="AH212" s="17"/>
      <c r="AI212" s="17"/>
      <c r="AJ212" s="17"/>
    </row>
    <row r="213" spans="1:36" x14ac:dyDescent="0.25">
      <c r="A213" s="21">
        <f t="shared" si="3"/>
        <v>211</v>
      </c>
      <c r="B213" s="35" t="s">
        <v>942</v>
      </c>
      <c r="C213" s="17"/>
      <c r="D213" s="22" t="s">
        <v>943</v>
      </c>
      <c r="E213" s="81" t="s">
        <v>944</v>
      </c>
      <c r="F213" s="17"/>
      <c r="G213" s="17"/>
      <c r="H213" s="23"/>
      <c r="I213" s="29" t="s">
        <v>551</v>
      </c>
      <c r="J213" s="17" t="s">
        <v>21</v>
      </c>
      <c r="K213" s="57">
        <v>25107</v>
      </c>
      <c r="L213" s="37" t="s">
        <v>945</v>
      </c>
      <c r="M213" s="17" t="str">
        <f>VLOOKUP(D213,'[9]Jan-Des23(rumus)'!$C$12:$M$118,11,FALSE)</f>
        <v>JL. FAJAR</v>
      </c>
      <c r="N213" s="17"/>
      <c r="O213" s="17"/>
      <c r="P213" s="17">
        <v>28784</v>
      </c>
      <c r="Q213" s="17" t="s">
        <v>460</v>
      </c>
      <c r="R213" s="17" t="s">
        <v>461</v>
      </c>
      <c r="S213" s="17"/>
      <c r="T213" s="17" t="s">
        <v>553</v>
      </c>
      <c r="U213" s="17" t="s">
        <v>946</v>
      </c>
      <c r="V213" s="17"/>
      <c r="W213" s="17" t="s">
        <v>36</v>
      </c>
      <c r="X213" s="17"/>
      <c r="Y213" s="17" t="s">
        <v>29</v>
      </c>
      <c r="Z213" s="17"/>
      <c r="AA213" s="17" t="s">
        <v>39</v>
      </c>
      <c r="AB213" s="113">
        <v>3400000</v>
      </c>
      <c r="AC213" s="17"/>
      <c r="AD213" s="17" t="str">
        <f>VLOOKUP(D213,[10]Rekening!$B$9:$E$114,4,FALSE)</f>
        <v>1720004207355</v>
      </c>
      <c r="AE213" s="17" t="s">
        <v>464</v>
      </c>
      <c r="AF213" s="25" t="s">
        <v>465</v>
      </c>
      <c r="AG213" s="17"/>
      <c r="AH213" s="17"/>
      <c r="AI213" s="17"/>
      <c r="AJ213" s="17"/>
    </row>
    <row r="214" spans="1:36" x14ac:dyDescent="0.25">
      <c r="A214" s="21">
        <f t="shared" si="3"/>
        <v>212</v>
      </c>
      <c r="B214" s="35" t="s">
        <v>947</v>
      </c>
      <c r="C214" s="17"/>
      <c r="D214" s="22" t="s">
        <v>948</v>
      </c>
      <c r="E214" s="81" t="s">
        <v>949</v>
      </c>
      <c r="F214" s="17"/>
      <c r="G214" s="17"/>
      <c r="H214" s="23"/>
      <c r="I214" s="29" t="s">
        <v>551</v>
      </c>
      <c r="J214" s="17" t="s">
        <v>21</v>
      </c>
      <c r="K214" s="57" t="s">
        <v>950</v>
      </c>
      <c r="L214" s="37" t="s">
        <v>951</v>
      </c>
      <c r="M214" s="17" t="str">
        <f>VLOOKUP(D214,'[9]Jan-Des23(rumus)'!$C$12:$M$118,11,FALSE)</f>
        <v>JL. SOEBRANTAS</v>
      </c>
      <c r="N214" s="17"/>
      <c r="O214" s="17"/>
      <c r="P214" s="17">
        <v>28784</v>
      </c>
      <c r="Q214" s="17" t="s">
        <v>460</v>
      </c>
      <c r="R214" s="17" t="s">
        <v>461</v>
      </c>
      <c r="S214" s="17"/>
      <c r="T214" s="17" t="s">
        <v>553</v>
      </c>
      <c r="U214" s="17" t="s">
        <v>946</v>
      </c>
      <c r="V214" s="17"/>
      <c r="W214" s="17" t="s">
        <v>36</v>
      </c>
      <c r="X214" s="17"/>
      <c r="Y214" s="17" t="s">
        <v>29</v>
      </c>
      <c r="Z214" s="17"/>
      <c r="AA214" s="17" t="s">
        <v>39</v>
      </c>
      <c r="AB214" s="114">
        <v>3400000</v>
      </c>
      <c r="AC214" s="17"/>
      <c r="AD214" s="17" t="str">
        <f>VLOOKUP(D214,[10]Rekening!$B$9:$E$114,4,FALSE)</f>
        <v>1720004207215</v>
      </c>
      <c r="AE214" s="17" t="s">
        <v>464</v>
      </c>
      <c r="AF214" s="25" t="s">
        <v>465</v>
      </c>
      <c r="AG214" s="17"/>
      <c r="AH214" s="17"/>
      <c r="AI214" s="17"/>
      <c r="AJ214" s="17"/>
    </row>
    <row r="215" spans="1:36" x14ac:dyDescent="0.25">
      <c r="A215" s="21">
        <f t="shared" si="3"/>
        <v>213</v>
      </c>
      <c r="B215" s="35" t="s">
        <v>952</v>
      </c>
      <c r="C215" s="17"/>
      <c r="D215" s="22" t="s">
        <v>953</v>
      </c>
      <c r="E215" s="81" t="s">
        <v>954</v>
      </c>
      <c r="F215" s="17"/>
      <c r="G215" s="17"/>
      <c r="H215" s="23"/>
      <c r="I215" s="29" t="s">
        <v>551</v>
      </c>
      <c r="J215" s="17" t="s">
        <v>21</v>
      </c>
      <c r="K215" s="57" t="s">
        <v>955</v>
      </c>
      <c r="L215" s="37" t="s">
        <v>956</v>
      </c>
      <c r="M215" s="17" t="str">
        <f>VLOOKUP(D215,'[9]Jan-Des23(rumus)'!$C$12:$M$118,11,FALSE)</f>
        <v>Jl.Al Hamra Gang Hasanah Kel.Duri Timur</v>
      </c>
      <c r="N215" s="17"/>
      <c r="O215" s="17"/>
      <c r="P215" s="17">
        <v>28784</v>
      </c>
      <c r="Q215" s="17" t="s">
        <v>460</v>
      </c>
      <c r="R215" s="17" t="s">
        <v>461</v>
      </c>
      <c r="S215" s="17"/>
      <c r="T215" s="17" t="s">
        <v>553</v>
      </c>
      <c r="U215" s="17" t="s">
        <v>957</v>
      </c>
      <c r="V215" s="17"/>
      <c r="W215" s="17" t="s">
        <v>36</v>
      </c>
      <c r="X215" s="17"/>
      <c r="Y215" s="17" t="s">
        <v>29</v>
      </c>
      <c r="Z215" s="17"/>
      <c r="AA215" s="17" t="s">
        <v>39</v>
      </c>
      <c r="AB215" s="115">
        <v>3400000</v>
      </c>
      <c r="AC215" s="17"/>
      <c r="AD215" s="17" t="str">
        <f>VLOOKUP(D215,[10]Rekening!$B$9:$E$114,4,FALSE)</f>
        <v>1720004242055</v>
      </c>
      <c r="AE215" s="17" t="s">
        <v>464</v>
      </c>
      <c r="AF215" s="25" t="s">
        <v>465</v>
      </c>
      <c r="AG215" s="17"/>
      <c r="AH215" s="17"/>
      <c r="AI215" s="17"/>
      <c r="AJ215" s="17"/>
    </row>
    <row r="216" spans="1:36" x14ac:dyDescent="0.25">
      <c r="A216" s="21">
        <f t="shared" si="3"/>
        <v>214</v>
      </c>
      <c r="B216" s="116" t="s">
        <v>958</v>
      </c>
      <c r="C216" s="17"/>
      <c r="D216" s="22" t="s">
        <v>959</v>
      </c>
      <c r="E216" s="81" t="s">
        <v>960</v>
      </c>
      <c r="F216" s="17"/>
      <c r="G216" s="17"/>
      <c r="H216" s="23"/>
      <c r="I216" s="29" t="s">
        <v>551</v>
      </c>
      <c r="J216" s="17" t="s">
        <v>21</v>
      </c>
      <c r="K216" s="57" t="s">
        <v>961</v>
      </c>
      <c r="L216" s="87" t="s">
        <v>962</v>
      </c>
      <c r="M216" s="17" t="e">
        <f>VLOOKUP(D216,'[9]Jan-Des23(rumus)'!$C$12:$M$118,11,FALSE)</f>
        <v>#N/A</v>
      </c>
      <c r="N216" s="17"/>
      <c r="O216" s="17"/>
      <c r="P216" s="17">
        <v>28784</v>
      </c>
      <c r="Q216" s="17" t="s">
        <v>460</v>
      </c>
      <c r="R216" s="17" t="s">
        <v>461</v>
      </c>
      <c r="S216" s="17"/>
      <c r="T216" s="17" t="s">
        <v>553</v>
      </c>
      <c r="U216" s="17" t="s">
        <v>957</v>
      </c>
      <c r="V216" s="17"/>
      <c r="W216" s="17" t="s">
        <v>36</v>
      </c>
      <c r="X216" s="17"/>
      <c r="Y216" s="17" t="s">
        <v>29</v>
      </c>
      <c r="Z216" s="17"/>
      <c r="AA216" s="17" t="s">
        <v>39</v>
      </c>
      <c r="AB216" s="117">
        <v>3400000</v>
      </c>
      <c r="AC216" s="17"/>
      <c r="AD216" s="17" t="str">
        <f>VLOOKUP(D216,[10]Rekening!$B$9:$E$114,4,FALSE)</f>
        <v>1720004242246</v>
      </c>
      <c r="AE216" s="17" t="s">
        <v>464</v>
      </c>
      <c r="AF216" s="25" t="s">
        <v>465</v>
      </c>
      <c r="AG216" s="17"/>
      <c r="AH216" s="17"/>
      <c r="AI216" s="17"/>
      <c r="AJ216" s="17"/>
    </row>
    <row r="217" spans="1:36" x14ac:dyDescent="0.25">
      <c r="A217" s="21">
        <f t="shared" si="3"/>
        <v>215</v>
      </c>
      <c r="B217" s="35" t="s">
        <v>90</v>
      </c>
      <c r="C217" s="17"/>
      <c r="D217" s="22" t="s">
        <v>963</v>
      </c>
      <c r="E217" s="81" t="s">
        <v>964</v>
      </c>
      <c r="F217" s="17"/>
      <c r="G217" s="17"/>
      <c r="H217" s="23"/>
      <c r="I217" s="29" t="s">
        <v>551</v>
      </c>
      <c r="J217" s="17" t="s">
        <v>21</v>
      </c>
      <c r="K217" s="57">
        <v>26718</v>
      </c>
      <c r="L217" s="37" t="s">
        <v>965</v>
      </c>
      <c r="M217" s="17" t="str">
        <f>VLOOKUP(D217,'[9]Jan-Des23(rumus)'!$C$12:$M$118,11,FALSE)</f>
        <v>PERUNAS 125 BLOK-8 NO. 9</v>
      </c>
      <c r="N217" s="17"/>
      <c r="O217" s="17"/>
      <c r="P217" s="17">
        <v>28784</v>
      </c>
      <c r="Q217" s="17" t="s">
        <v>460</v>
      </c>
      <c r="R217" s="17" t="s">
        <v>461</v>
      </c>
      <c r="S217" s="17"/>
      <c r="T217" s="17" t="s">
        <v>553</v>
      </c>
      <c r="U217" s="17" t="s">
        <v>966</v>
      </c>
      <c r="V217" s="17"/>
      <c r="W217" s="17" t="s">
        <v>36</v>
      </c>
      <c r="X217" s="17"/>
      <c r="Y217" s="17" t="s">
        <v>29</v>
      </c>
      <c r="Z217" s="17"/>
      <c r="AA217" s="17" t="s">
        <v>39</v>
      </c>
      <c r="AB217" s="118">
        <v>5625000</v>
      </c>
      <c r="AC217" s="17"/>
      <c r="AD217" s="17" t="str">
        <f>VLOOKUP(D217,[10]Rekening!$B$9:$E$114,4,FALSE)</f>
        <v>1720004206951</v>
      </c>
      <c r="AE217" s="17" t="s">
        <v>464</v>
      </c>
      <c r="AF217" s="25" t="s">
        <v>465</v>
      </c>
      <c r="AG217" s="17"/>
      <c r="AH217" s="17"/>
      <c r="AI217" s="17"/>
      <c r="AJ217" s="17"/>
    </row>
    <row r="218" spans="1:36" x14ac:dyDescent="0.25">
      <c r="A218" s="21">
        <f t="shared" si="3"/>
        <v>216</v>
      </c>
      <c r="B218" s="35" t="s">
        <v>967</v>
      </c>
      <c r="C218" s="17"/>
      <c r="D218" s="22" t="s">
        <v>968</v>
      </c>
      <c r="E218" s="81" t="s">
        <v>969</v>
      </c>
      <c r="F218" s="17"/>
      <c r="G218" s="17"/>
      <c r="H218" s="23"/>
      <c r="I218" s="29" t="s">
        <v>551</v>
      </c>
      <c r="J218" s="17" t="s">
        <v>21</v>
      </c>
      <c r="K218" s="57" t="s">
        <v>970</v>
      </c>
      <c r="L218" s="37" t="s">
        <v>971</v>
      </c>
      <c r="M218" s="17" t="str">
        <f>VLOOKUP(D218,'[9]Jan-Des23(rumus)'!$C$12:$M$118,11,FALSE)</f>
        <v>JL. BENGKALIS INDAH</v>
      </c>
      <c r="N218" s="17"/>
      <c r="O218" s="17"/>
      <c r="P218" s="17">
        <v>28784</v>
      </c>
      <c r="Q218" s="17" t="s">
        <v>460</v>
      </c>
      <c r="R218" s="17" t="s">
        <v>461</v>
      </c>
      <c r="S218" s="17"/>
      <c r="T218" s="17" t="s">
        <v>553</v>
      </c>
      <c r="U218" s="17" t="s">
        <v>966</v>
      </c>
      <c r="V218" s="17"/>
      <c r="W218" s="17" t="s">
        <v>36</v>
      </c>
      <c r="X218" s="17"/>
      <c r="Y218" s="17" t="s">
        <v>29</v>
      </c>
      <c r="Z218" s="17"/>
      <c r="AA218" s="17" t="s">
        <v>39</v>
      </c>
      <c r="AB218" s="119">
        <v>5625000</v>
      </c>
      <c r="AC218" s="17"/>
      <c r="AD218" s="17" t="str">
        <f>VLOOKUP(D218,[10]Rekening!$B$9:$E$114,4,FALSE)</f>
        <v>1720004245249</v>
      </c>
      <c r="AE218" s="17" t="s">
        <v>464</v>
      </c>
      <c r="AF218" s="25" t="s">
        <v>465</v>
      </c>
      <c r="AG218" s="17"/>
      <c r="AH218" s="17"/>
      <c r="AI218" s="17"/>
      <c r="AJ218" s="17"/>
    </row>
    <row r="219" spans="1:36" x14ac:dyDescent="0.25">
      <c r="A219" s="21">
        <f t="shared" si="3"/>
        <v>217</v>
      </c>
      <c r="B219" s="35" t="s">
        <v>972</v>
      </c>
      <c r="C219" s="17"/>
      <c r="D219" s="22" t="s">
        <v>594</v>
      </c>
      <c r="E219" s="81" t="s">
        <v>973</v>
      </c>
      <c r="F219" s="17"/>
      <c r="G219" s="17"/>
      <c r="H219" s="23"/>
      <c r="I219" s="29" t="s">
        <v>551</v>
      </c>
      <c r="J219" s="17" t="s">
        <v>21</v>
      </c>
      <c r="K219" s="57" t="s">
        <v>974</v>
      </c>
      <c r="L219" s="37" t="s">
        <v>975</v>
      </c>
      <c r="M219" s="17" t="str">
        <f>VLOOKUP(D219,'[9]Jan-Des23(rumus)'!$C$12:$M$118,11,FALSE)</f>
        <v xml:space="preserve">JL. AMAN GG. CEMARA PEMATANG PUDU </v>
      </c>
      <c r="N219" s="17"/>
      <c r="O219" s="17"/>
      <c r="P219" s="17">
        <v>28784</v>
      </c>
      <c r="Q219" s="17" t="s">
        <v>460</v>
      </c>
      <c r="R219" s="17" t="s">
        <v>32</v>
      </c>
      <c r="S219" s="17"/>
      <c r="T219" s="17" t="s">
        <v>553</v>
      </c>
      <c r="U219" s="17" t="s">
        <v>976</v>
      </c>
      <c r="V219" s="17"/>
      <c r="W219" s="17" t="s">
        <v>36</v>
      </c>
      <c r="X219" s="17"/>
      <c r="Y219" s="17" t="s">
        <v>29</v>
      </c>
      <c r="Z219" s="17"/>
      <c r="AA219" s="17" t="s">
        <v>39</v>
      </c>
      <c r="AB219" s="120">
        <v>3350646</v>
      </c>
      <c r="AC219" s="17"/>
      <c r="AD219" s="17" t="str">
        <f>VLOOKUP(D219,[10]Rekening!$B$9:$E$114,4,FALSE)</f>
        <v>1720004207066</v>
      </c>
      <c r="AE219" s="17" t="s">
        <v>464</v>
      </c>
      <c r="AF219" s="25" t="s">
        <v>465</v>
      </c>
      <c r="AG219" s="17"/>
      <c r="AH219" s="17"/>
      <c r="AI219" s="17"/>
      <c r="AJ219" s="17"/>
    </row>
    <row r="220" spans="1:36" x14ac:dyDescent="0.25">
      <c r="A220" s="21">
        <f t="shared" si="3"/>
        <v>218</v>
      </c>
      <c r="B220" s="35" t="s">
        <v>977</v>
      </c>
      <c r="C220" s="17"/>
      <c r="D220" s="22" t="s">
        <v>978</v>
      </c>
      <c r="E220" s="81" t="s">
        <v>979</v>
      </c>
      <c r="F220" s="17"/>
      <c r="G220" s="17"/>
      <c r="H220" s="23"/>
      <c r="I220" s="29" t="s">
        <v>551</v>
      </c>
      <c r="J220" s="17" t="s">
        <v>21</v>
      </c>
      <c r="K220" s="57">
        <v>21661</v>
      </c>
      <c r="L220" s="37" t="s">
        <v>980</v>
      </c>
      <c r="M220" s="17" t="str">
        <f>VLOOKUP(D220,'[9]Jan-Des23(rumus)'!$C$12:$M$118,11,FALSE)</f>
        <v>JL. UTAMA NO.81</v>
      </c>
      <c r="N220" s="17"/>
      <c r="O220" s="17"/>
      <c r="P220" s="17">
        <v>28784</v>
      </c>
      <c r="Q220" s="17" t="s">
        <v>460</v>
      </c>
      <c r="R220" s="17" t="s">
        <v>461</v>
      </c>
      <c r="S220" s="17"/>
      <c r="T220" s="17" t="s">
        <v>553</v>
      </c>
      <c r="U220" s="17" t="s">
        <v>981</v>
      </c>
      <c r="V220" s="17"/>
      <c r="W220" s="17" t="s">
        <v>36</v>
      </c>
      <c r="X220" s="17"/>
      <c r="Y220" s="17" t="s">
        <v>29</v>
      </c>
      <c r="Z220" s="17"/>
      <c r="AA220" s="17" t="s">
        <v>39</v>
      </c>
      <c r="AB220" s="121">
        <v>3745000</v>
      </c>
      <c r="AC220" s="17"/>
      <c r="AD220" s="17" t="str">
        <f>VLOOKUP(D220,[10]Rekening!$B$9:$E$114,4,FALSE)</f>
        <v>1720004207421</v>
      </c>
      <c r="AE220" s="17" t="s">
        <v>464</v>
      </c>
      <c r="AF220" s="25" t="s">
        <v>465</v>
      </c>
      <c r="AG220" s="17"/>
      <c r="AH220" s="17"/>
      <c r="AI220" s="17"/>
      <c r="AJ220" s="17"/>
    </row>
    <row r="221" spans="1:36" x14ac:dyDescent="0.25">
      <c r="A221" s="21">
        <f t="shared" si="3"/>
        <v>219</v>
      </c>
      <c r="B221" s="35" t="s">
        <v>982</v>
      </c>
      <c r="C221" s="17"/>
      <c r="D221" s="22" t="s">
        <v>983</v>
      </c>
      <c r="E221" s="81" t="s">
        <v>984</v>
      </c>
      <c r="F221" s="17"/>
      <c r="G221" s="17"/>
      <c r="H221" s="23"/>
      <c r="I221" s="29" t="s">
        <v>551</v>
      </c>
      <c r="J221" s="17" t="s">
        <v>21</v>
      </c>
      <c r="K221" s="57" t="s">
        <v>985</v>
      </c>
      <c r="L221" s="37" t="s">
        <v>986</v>
      </c>
      <c r="M221" s="17" t="str">
        <f>VLOOKUP(D221,'[9]Jan-Des23(rumus)'!$C$12:$M$118,11,FALSE)</f>
        <v>JL. GAJAH MADA TITIAN ANTUI</v>
      </c>
      <c r="N221" s="17"/>
      <c r="O221" s="17"/>
      <c r="P221" s="17">
        <v>28784</v>
      </c>
      <c r="Q221" s="17" t="s">
        <v>460</v>
      </c>
      <c r="R221" s="17" t="s">
        <v>461</v>
      </c>
      <c r="S221" s="17"/>
      <c r="T221" s="17" t="s">
        <v>553</v>
      </c>
      <c r="U221" s="17" t="s">
        <v>981</v>
      </c>
      <c r="V221" s="17"/>
      <c r="W221" s="17" t="s">
        <v>36</v>
      </c>
      <c r="X221" s="17"/>
      <c r="Y221" s="17" t="s">
        <v>29</v>
      </c>
      <c r="Z221" s="17"/>
      <c r="AA221" s="17" t="s">
        <v>39</v>
      </c>
      <c r="AB221" s="122">
        <v>3745000</v>
      </c>
      <c r="AC221" s="17"/>
      <c r="AD221" s="17" t="str">
        <f>VLOOKUP(D221,[10]Rekening!$B$9:$E$114,4,FALSE)</f>
        <v>1720004207314</v>
      </c>
      <c r="AE221" s="17" t="s">
        <v>464</v>
      </c>
      <c r="AF221" s="25" t="s">
        <v>465</v>
      </c>
      <c r="AG221" s="17"/>
      <c r="AH221" s="17"/>
      <c r="AI221" s="17"/>
      <c r="AJ221" s="17"/>
    </row>
    <row r="222" spans="1:36" x14ac:dyDescent="0.25">
      <c r="A222" s="21">
        <f t="shared" si="3"/>
        <v>220</v>
      </c>
      <c r="B222" s="35" t="s">
        <v>987</v>
      </c>
      <c r="C222" s="17"/>
      <c r="D222" s="22" t="s">
        <v>988</v>
      </c>
      <c r="E222" s="81" t="s">
        <v>989</v>
      </c>
      <c r="F222" s="17"/>
      <c r="G222" s="17"/>
      <c r="H222" s="23"/>
      <c r="I222" s="29">
        <v>44825</v>
      </c>
      <c r="J222" s="17" t="s">
        <v>21</v>
      </c>
      <c r="K222" s="57">
        <v>32398</v>
      </c>
      <c r="L222" s="37" t="s">
        <v>990</v>
      </c>
      <c r="M222" s="17" t="str">
        <f>VLOOKUP(D222,'[9]Jan-Des23(rumus)'!$C$12:$M$118,11,FALSE)</f>
        <v>JL. MATARAM NO. 14</v>
      </c>
      <c r="N222" s="17"/>
      <c r="O222" s="17"/>
      <c r="P222" s="17">
        <v>28784</v>
      </c>
      <c r="Q222" s="17" t="s">
        <v>460</v>
      </c>
      <c r="R222" s="17" t="s">
        <v>461</v>
      </c>
      <c r="S222" s="17"/>
      <c r="T222" s="17" t="s">
        <v>553</v>
      </c>
      <c r="U222" s="17" t="s">
        <v>991</v>
      </c>
      <c r="V222" s="17"/>
      <c r="W222" s="17" t="s">
        <v>36</v>
      </c>
      <c r="X222" s="17"/>
      <c r="Y222" s="17" t="s">
        <v>29</v>
      </c>
      <c r="Z222" s="17"/>
      <c r="AA222" s="17" t="s">
        <v>39</v>
      </c>
      <c r="AB222" s="123">
        <v>5000000</v>
      </c>
      <c r="AC222" s="17"/>
      <c r="AD222" s="17" t="str">
        <f>VLOOKUP(D222,[10]Rekening!$B$9:$E$114,4,FALSE)</f>
        <v>1230006060562</v>
      </c>
      <c r="AE222" s="17" t="s">
        <v>464</v>
      </c>
      <c r="AF222" s="25" t="s">
        <v>465</v>
      </c>
      <c r="AG222" s="17"/>
      <c r="AH222" s="17"/>
      <c r="AI222" s="17"/>
      <c r="AJ222" s="17"/>
    </row>
    <row r="223" spans="1:36" x14ac:dyDescent="0.25">
      <c r="A223" s="21">
        <f t="shared" si="3"/>
        <v>221</v>
      </c>
      <c r="B223" s="35" t="s">
        <v>992</v>
      </c>
      <c r="C223" s="17"/>
      <c r="D223" s="22" t="s">
        <v>993</v>
      </c>
      <c r="E223" s="81" t="s">
        <v>994</v>
      </c>
      <c r="F223" s="17"/>
      <c r="G223" s="17"/>
      <c r="H223" s="23"/>
      <c r="I223" s="29" t="s">
        <v>551</v>
      </c>
      <c r="J223" s="17" t="s">
        <v>21</v>
      </c>
      <c r="K223" s="57">
        <v>33334</v>
      </c>
      <c r="L223" s="37" t="s">
        <v>995</v>
      </c>
      <c r="M223" s="17" t="str">
        <f>VLOOKUP(D223,'[9]Jan-Des23(rumus)'!$C$12:$M$118,11,FALSE)</f>
        <v>JL. SEPAKAT NO.50 TALANG MANDI</v>
      </c>
      <c r="N223" s="17"/>
      <c r="O223" s="17"/>
      <c r="P223" s="17">
        <v>28784</v>
      </c>
      <c r="Q223" s="17" t="s">
        <v>460</v>
      </c>
      <c r="R223" s="17" t="s">
        <v>461</v>
      </c>
      <c r="S223" s="17"/>
      <c r="T223" s="17" t="s">
        <v>553</v>
      </c>
      <c r="U223" s="17" t="s">
        <v>991</v>
      </c>
      <c r="V223" s="17"/>
      <c r="W223" s="17" t="s">
        <v>36</v>
      </c>
      <c r="X223" s="17"/>
      <c r="Y223" s="17" t="s">
        <v>29</v>
      </c>
      <c r="Z223" s="17"/>
      <c r="AA223" s="17" t="s">
        <v>39</v>
      </c>
      <c r="AB223" s="124">
        <v>5000000</v>
      </c>
      <c r="AC223" s="17"/>
      <c r="AD223" s="17" t="str">
        <f>VLOOKUP(D223,[10]Rekening!$B$9:$E$114,4,FALSE)</f>
        <v>1110007906270</v>
      </c>
      <c r="AE223" s="17" t="s">
        <v>464</v>
      </c>
      <c r="AF223" s="25" t="s">
        <v>465</v>
      </c>
      <c r="AG223" s="17"/>
      <c r="AH223" s="17"/>
      <c r="AI223" s="17"/>
      <c r="AJ223" s="17"/>
    </row>
    <row r="224" spans="1:36" x14ac:dyDescent="0.25">
      <c r="A224" s="21">
        <f t="shared" si="3"/>
        <v>222</v>
      </c>
      <c r="B224" s="35" t="s">
        <v>996</v>
      </c>
      <c r="C224" s="17"/>
      <c r="D224" s="22" t="s">
        <v>1043</v>
      </c>
      <c r="E224" s="81" t="s">
        <v>997</v>
      </c>
      <c r="F224" s="17"/>
      <c r="G224" s="17"/>
      <c r="H224" s="23"/>
      <c r="I224" s="29" t="s">
        <v>551</v>
      </c>
      <c r="J224" s="17" t="s">
        <v>21</v>
      </c>
      <c r="K224" s="57" t="s">
        <v>998</v>
      </c>
      <c r="L224" s="37" t="s">
        <v>999</v>
      </c>
      <c r="M224" s="17" t="str">
        <f>VLOOKUP(D224,'[9]Jan-Des23(rumus)'!$C$12:$M$118,11,FALSE)</f>
        <v>JL. SENTOSA</v>
      </c>
      <c r="N224" s="17"/>
      <c r="O224" s="17"/>
      <c r="P224" s="17">
        <v>28784</v>
      </c>
      <c r="Q224" s="17" t="s">
        <v>460</v>
      </c>
      <c r="R224" s="17" t="s">
        <v>32</v>
      </c>
      <c r="S224" s="17"/>
      <c r="T224" s="17" t="s">
        <v>553</v>
      </c>
      <c r="U224" s="17" t="s">
        <v>991</v>
      </c>
      <c r="V224" s="17"/>
      <c r="W224" s="17" t="s">
        <v>36</v>
      </c>
      <c r="X224" s="17"/>
      <c r="Y224" s="17" t="s">
        <v>29</v>
      </c>
      <c r="Z224" s="17"/>
      <c r="AA224" s="17" t="s">
        <v>39</v>
      </c>
      <c r="AB224" s="125">
        <v>5000000</v>
      </c>
      <c r="AC224" s="17"/>
      <c r="AD224" s="17" t="str">
        <f>VLOOKUP(D224,[10]Rekening!$B$9:$E$114,4,FALSE)</f>
        <v>1720004207371</v>
      </c>
      <c r="AE224" s="17" t="s">
        <v>464</v>
      </c>
      <c r="AF224" s="25" t="s">
        <v>465</v>
      </c>
      <c r="AG224" s="17"/>
      <c r="AH224" s="17"/>
      <c r="AI224" s="17"/>
      <c r="AJ224" s="17"/>
    </row>
    <row r="225" spans="1:36" x14ac:dyDescent="0.25">
      <c r="A225" s="21">
        <f t="shared" si="3"/>
        <v>223</v>
      </c>
      <c r="B225" s="35" t="s">
        <v>1000</v>
      </c>
      <c r="C225" s="17"/>
      <c r="D225" s="22" t="s">
        <v>1001</v>
      </c>
      <c r="E225" s="81" t="s">
        <v>1002</v>
      </c>
      <c r="F225" s="17"/>
      <c r="G225" s="17"/>
      <c r="H225" s="23"/>
      <c r="I225" s="29" t="s">
        <v>551</v>
      </c>
      <c r="J225" s="17" t="s">
        <v>21</v>
      </c>
      <c r="K225" s="57" t="s">
        <v>1003</v>
      </c>
      <c r="L225" s="41" t="s">
        <v>1004</v>
      </c>
      <c r="M225" s="17" t="str">
        <f>VLOOKUP(D225,'[9]Jan-Des23(rumus)'!$C$12:$M$118,11,FALSE)</f>
        <v>JL. UTAMA NO. 8</v>
      </c>
      <c r="N225" s="17"/>
      <c r="O225" s="17"/>
      <c r="P225" s="17">
        <v>28784</v>
      </c>
      <c r="Q225" s="17" t="s">
        <v>460</v>
      </c>
      <c r="R225" s="17" t="s">
        <v>32</v>
      </c>
      <c r="S225" s="17"/>
      <c r="T225" s="17" t="s">
        <v>553</v>
      </c>
      <c r="U225" s="17" t="s">
        <v>991</v>
      </c>
      <c r="V225" s="17"/>
      <c r="W225" s="17" t="s">
        <v>36</v>
      </c>
      <c r="X225" s="17"/>
      <c r="Y225" s="17" t="s">
        <v>29</v>
      </c>
      <c r="Z225" s="17"/>
      <c r="AA225" s="17" t="s">
        <v>39</v>
      </c>
      <c r="AB225" s="126">
        <v>5000000</v>
      </c>
      <c r="AC225" s="17"/>
      <c r="AD225" s="17" t="str">
        <f>VLOOKUP(D225,[10]Rekening!$B$9:$E$114,4,FALSE)</f>
        <v>1720004207256</v>
      </c>
      <c r="AE225" s="17" t="s">
        <v>464</v>
      </c>
      <c r="AF225" s="25" t="s">
        <v>465</v>
      </c>
      <c r="AG225" s="17"/>
      <c r="AH225" s="17"/>
      <c r="AI225" s="17"/>
      <c r="AJ225" s="17"/>
    </row>
    <row r="226" spans="1:36" x14ac:dyDescent="0.25">
      <c r="A226" s="21">
        <f t="shared" si="3"/>
        <v>224</v>
      </c>
      <c r="B226" s="127" t="s">
        <v>1005</v>
      </c>
      <c r="C226" s="17"/>
      <c r="D226" s="22" t="s">
        <v>1034</v>
      </c>
      <c r="E226" s="81" t="s">
        <v>1006</v>
      </c>
      <c r="F226" s="17"/>
      <c r="G226" s="17"/>
      <c r="H226" s="23"/>
      <c r="I226" s="29">
        <v>44825</v>
      </c>
      <c r="J226" s="35" t="s">
        <v>204</v>
      </c>
      <c r="K226" s="57" t="s">
        <v>1007</v>
      </c>
      <c r="L226" s="17" t="s">
        <v>1008</v>
      </c>
      <c r="M226" s="17" t="str">
        <f>VLOOKUP(D226,'[9]Jan-Des23(rumus)'!$C$12:$M$118,11,FALSE)</f>
        <v>JL. KARANG ANYER I GG. ABADI</v>
      </c>
      <c r="N226" s="17"/>
      <c r="O226" s="17"/>
      <c r="P226" s="17">
        <v>28784</v>
      </c>
      <c r="Q226" s="17" t="s">
        <v>460</v>
      </c>
      <c r="R226" s="17" t="s">
        <v>32</v>
      </c>
      <c r="S226" s="17"/>
      <c r="T226" s="17" t="s">
        <v>553</v>
      </c>
      <c r="U226" s="17" t="s">
        <v>1009</v>
      </c>
      <c r="V226" s="17"/>
      <c r="W226" s="17" t="s">
        <v>36</v>
      </c>
      <c r="X226" s="17"/>
      <c r="Y226" s="17" t="s">
        <v>29</v>
      </c>
      <c r="Z226" s="17"/>
      <c r="AA226" s="17" t="s">
        <v>39</v>
      </c>
      <c r="AB226" s="128">
        <v>4000000</v>
      </c>
      <c r="AC226" s="17"/>
      <c r="AD226" s="17" t="str">
        <f>VLOOKUP(D226,[10]Rekening!$B$9:$E$114,4,FALSE)</f>
        <v>1720004193688</v>
      </c>
      <c r="AE226" s="17" t="s">
        <v>464</v>
      </c>
      <c r="AF226" s="25" t="s">
        <v>465</v>
      </c>
      <c r="AG226" s="17"/>
      <c r="AH226" s="17"/>
      <c r="AI226" s="17"/>
      <c r="AJ226" s="17"/>
    </row>
    <row r="227" spans="1:36" x14ac:dyDescent="0.25">
      <c r="A227" s="21">
        <f t="shared" si="3"/>
        <v>225</v>
      </c>
      <c r="B227" s="130" t="s">
        <v>1050</v>
      </c>
      <c r="C227"/>
      <c r="D227" s="4" t="s">
        <v>1051</v>
      </c>
      <c r="E227" s="131" t="s">
        <v>1052</v>
      </c>
      <c r="G227"/>
      <c r="H227" s="1"/>
      <c r="I227" s="132">
        <v>44719</v>
      </c>
      <c r="J227" s="133" t="s">
        <v>21</v>
      </c>
      <c r="K227" s="134" t="s">
        <v>1053</v>
      </c>
      <c r="L227" s="135" t="s">
        <v>1054</v>
      </c>
      <c r="M227" s="136" t="s">
        <v>1055</v>
      </c>
      <c r="Q227" t="s">
        <v>460</v>
      </c>
      <c r="T227" t="s">
        <v>553</v>
      </c>
      <c r="U227" t="s">
        <v>507</v>
      </c>
    </row>
    <row r="228" spans="1:36" x14ac:dyDescent="0.25">
      <c r="A228" s="21">
        <f t="shared" si="3"/>
        <v>226</v>
      </c>
      <c r="B228" s="130" t="s">
        <v>1056</v>
      </c>
      <c r="C228"/>
      <c r="D228" s="4" t="s">
        <v>1057</v>
      </c>
      <c r="E228" s="137" t="s">
        <v>1058</v>
      </c>
      <c r="G228"/>
      <c r="H228" s="1"/>
      <c r="I228" s="132">
        <v>42648</v>
      </c>
      <c r="J228" s="133" t="s">
        <v>21</v>
      </c>
      <c r="K228" s="138" t="s">
        <v>1059</v>
      </c>
      <c r="L228" s="135" t="s">
        <v>1060</v>
      </c>
      <c r="M228" s="139" t="s">
        <v>1061</v>
      </c>
      <c r="Q228" t="s">
        <v>460</v>
      </c>
      <c r="T228" t="s">
        <v>553</v>
      </c>
      <c r="U228" t="s">
        <v>1062</v>
      </c>
    </row>
  </sheetData>
  <protectedRanges>
    <protectedRange sqref="B2" name="Range1"/>
    <protectedRange sqref="A3:A228" name="Range1_1"/>
    <protectedRange sqref="B124:B142" name="Range1_1_1"/>
    <protectedRange sqref="B143:B149" name="Range1_2_1"/>
    <protectedRange sqref="B150:B153" name="Range1_3_1"/>
    <protectedRange sqref="B154:B155" name="Range1_4_1"/>
    <protectedRange sqref="B156:B160" name="Range1_5_1"/>
    <protectedRange sqref="B161" name="Range1_6_1"/>
    <protectedRange sqref="B162:B163" name="Range1_7_1"/>
    <protectedRange sqref="B164:B166" name="Range1_8_1"/>
    <protectedRange sqref="B167" name="Range1_9_1"/>
    <protectedRange sqref="B168:B169" name="Range1_10_1"/>
    <protectedRange sqref="B170" name="Range1_11_1"/>
    <protectedRange sqref="B171:B172" name="Range1_12_1"/>
    <protectedRange sqref="B173:B175" name="Range1_13_1"/>
    <protectedRange sqref="B176" name="Range1_14_1"/>
    <protectedRange sqref="B177:B180" name="Range1_15_1"/>
    <protectedRange sqref="B181" name="Range1_16_1"/>
    <protectedRange sqref="B182" name="Range1_17_1"/>
    <protectedRange sqref="B183" name="Range1_18_1"/>
    <protectedRange sqref="B184" name="Range1_19_1"/>
    <protectedRange sqref="B185" name="Range1_20_1"/>
    <protectedRange sqref="B186" name="Range1_21_1"/>
    <protectedRange sqref="B187" name="Range1_22_1"/>
    <protectedRange sqref="B188" name="Range1_23_1"/>
    <protectedRange sqref="B189" name="Range1_24_1"/>
    <protectedRange sqref="B190" name="Range1_25_1"/>
    <protectedRange sqref="B191" name="Range1_26_1"/>
    <protectedRange sqref="B192" name="Range1_27_1"/>
    <protectedRange sqref="B193:B198" name="Range1_28_1"/>
    <protectedRange sqref="B199" name="Range1_29_1"/>
    <protectedRange sqref="B200:B209" name="Range1_30_1"/>
    <protectedRange sqref="B210:B212" name="Range1_31_1"/>
    <protectedRange sqref="B213" name="Range1_32_1"/>
    <protectedRange sqref="B215:B218" name="Range1_33_1"/>
    <protectedRange sqref="B219" name="Range1_34_1"/>
    <protectedRange sqref="B220:B221" name="Range1_35_1"/>
    <protectedRange sqref="B222" name="Range1_37_1"/>
    <protectedRange sqref="B223" name="Range1_38_1"/>
    <protectedRange sqref="B224:B225" name="Range1_39_1"/>
    <protectedRange sqref="B227" name="Range1_40"/>
    <protectedRange sqref="B228" name="Range1_41"/>
  </protectedRanges>
  <conditionalFormatting sqref="B118:B123 B108:B114">
    <cfRule type="duplicateValues" dxfId="0" priority="1"/>
  </conditionalFormatting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4"/>
  <sheetViews>
    <sheetView topLeftCell="A16" workbookViewId="0">
      <selection activeCell="C26" sqref="C26"/>
    </sheetView>
  </sheetViews>
  <sheetFormatPr defaultRowHeight="15.75" x14ac:dyDescent="0.25"/>
  <cols>
    <col min="1" max="1" width="25.125" customWidth="1"/>
    <col min="2" max="2" width="18.625" customWidth="1"/>
  </cols>
  <sheetData>
    <row r="2" spans="1:2" x14ac:dyDescent="0.25">
      <c r="A2" s="9" t="s">
        <v>241</v>
      </c>
      <c r="B2" t="s">
        <v>416</v>
      </c>
    </row>
    <row r="3" spans="1:2" x14ac:dyDescent="0.25">
      <c r="A3" s="9" t="s">
        <v>242</v>
      </c>
      <c r="B3" t="s">
        <v>417</v>
      </c>
    </row>
    <row r="4" spans="1:2" x14ac:dyDescent="0.25">
      <c r="A4" s="9" t="s">
        <v>243</v>
      </c>
      <c r="B4" t="s">
        <v>418</v>
      </c>
    </row>
    <row r="5" spans="1:2" x14ac:dyDescent="0.25">
      <c r="A5" s="10" t="s">
        <v>244</v>
      </c>
      <c r="B5" t="s">
        <v>419</v>
      </c>
    </row>
    <row r="6" spans="1:2" x14ac:dyDescent="0.25">
      <c r="A6" s="11" t="s">
        <v>245</v>
      </c>
      <c r="B6" t="s">
        <v>420</v>
      </c>
    </row>
    <row r="7" spans="1:2" x14ac:dyDescent="0.25">
      <c r="A7" s="12" t="s">
        <v>246</v>
      </c>
      <c r="B7" t="s">
        <v>421</v>
      </c>
    </row>
    <row r="8" spans="1:2" x14ac:dyDescent="0.25">
      <c r="A8" s="12" t="s">
        <v>247</v>
      </c>
      <c r="B8" t="s">
        <v>422</v>
      </c>
    </row>
    <row r="9" spans="1:2" x14ac:dyDescent="0.25">
      <c r="A9" s="9" t="s">
        <v>248</v>
      </c>
      <c r="B9" t="s">
        <v>423</v>
      </c>
    </row>
    <row r="10" spans="1:2" x14ac:dyDescent="0.25">
      <c r="A10" s="9" t="s">
        <v>249</v>
      </c>
      <c r="B10" t="s">
        <v>424</v>
      </c>
    </row>
    <row r="11" spans="1:2" x14ac:dyDescent="0.25">
      <c r="A11" s="12" t="s">
        <v>250</v>
      </c>
      <c r="B11" t="s">
        <v>425</v>
      </c>
    </row>
    <row r="12" spans="1:2" x14ac:dyDescent="0.25">
      <c r="A12" s="9" t="s">
        <v>251</v>
      </c>
      <c r="B12" t="s">
        <v>426</v>
      </c>
    </row>
    <row r="13" spans="1:2" x14ac:dyDescent="0.25">
      <c r="A13" s="9" t="s">
        <v>252</v>
      </c>
      <c r="B13" t="s">
        <v>427</v>
      </c>
    </row>
    <row r="14" spans="1:2" x14ac:dyDescent="0.25">
      <c r="A14" s="11" t="s">
        <v>253</v>
      </c>
      <c r="B14" t="s">
        <v>428</v>
      </c>
    </row>
    <row r="15" spans="1:2" x14ac:dyDescent="0.25">
      <c r="A15" s="11" t="s">
        <v>254</v>
      </c>
      <c r="B15" t="s">
        <v>429</v>
      </c>
    </row>
    <row r="16" spans="1:2" x14ac:dyDescent="0.25">
      <c r="A16" s="10" t="s">
        <v>255</v>
      </c>
      <c r="B16" t="s">
        <v>430</v>
      </c>
    </row>
    <row r="17" spans="1:2" x14ac:dyDescent="0.25">
      <c r="A17" s="9" t="s">
        <v>256</v>
      </c>
      <c r="B17" t="s">
        <v>431</v>
      </c>
    </row>
    <row r="18" spans="1:2" x14ac:dyDescent="0.25">
      <c r="A18" s="11" t="s">
        <v>257</v>
      </c>
      <c r="B18" t="s">
        <v>432</v>
      </c>
    </row>
    <row r="19" spans="1:2" x14ac:dyDescent="0.25">
      <c r="A19" s="11" t="s">
        <v>258</v>
      </c>
      <c r="B19" t="s">
        <v>433</v>
      </c>
    </row>
    <row r="20" spans="1:2" x14ac:dyDescent="0.25">
      <c r="A20" s="11" t="s">
        <v>259</v>
      </c>
      <c r="B20" t="s">
        <v>434</v>
      </c>
    </row>
    <row r="21" spans="1:2" x14ac:dyDescent="0.25">
      <c r="A21" s="10" t="s">
        <v>260</v>
      </c>
      <c r="B21" t="s">
        <v>435</v>
      </c>
    </row>
    <row r="22" spans="1:2" x14ac:dyDescent="0.25">
      <c r="A22" s="11" t="s">
        <v>261</v>
      </c>
      <c r="B22" t="s">
        <v>436</v>
      </c>
    </row>
    <row r="23" spans="1:2" x14ac:dyDescent="0.25">
      <c r="A23" s="9" t="s">
        <v>262</v>
      </c>
      <c r="B23" t="s">
        <v>437</v>
      </c>
    </row>
    <row r="24" spans="1:2" x14ac:dyDescent="0.25">
      <c r="A24" s="9" t="s">
        <v>263</v>
      </c>
      <c r="B24" t="s">
        <v>438</v>
      </c>
    </row>
    <row r="25" spans="1:2" x14ac:dyDescent="0.25">
      <c r="A25" s="9" t="s">
        <v>264</v>
      </c>
      <c r="B25" t="s">
        <v>439</v>
      </c>
    </row>
    <row r="26" spans="1:2" x14ac:dyDescent="0.25">
      <c r="A26" s="11" t="s">
        <v>265</v>
      </c>
      <c r="B26" t="s">
        <v>440</v>
      </c>
    </row>
    <row r="27" spans="1:2" x14ac:dyDescent="0.25">
      <c r="A27" s="11" t="s">
        <v>542</v>
      </c>
    </row>
    <row r="28" spans="1:2" x14ac:dyDescent="0.25">
      <c r="A28" s="11" t="s">
        <v>543</v>
      </c>
    </row>
    <row r="29" spans="1:2" x14ac:dyDescent="0.25">
      <c r="A29" s="11" t="s">
        <v>544</v>
      </c>
    </row>
    <row r="30" spans="1:2" x14ac:dyDescent="0.25">
      <c r="A30" s="11" t="s">
        <v>545</v>
      </c>
    </row>
    <row r="31" spans="1:2" x14ac:dyDescent="0.25">
      <c r="A31" s="11" t="s">
        <v>546</v>
      </c>
    </row>
    <row r="32" spans="1:2" x14ac:dyDescent="0.25">
      <c r="A32" s="11" t="s">
        <v>266</v>
      </c>
    </row>
    <row r="33" spans="1:1" x14ac:dyDescent="0.25">
      <c r="A33" s="11" t="s">
        <v>267</v>
      </c>
    </row>
    <row r="34" spans="1:1" x14ac:dyDescent="0.25">
      <c r="A34" s="11" t="s">
        <v>268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Novia Evita</cp:lastModifiedBy>
  <cp:lastPrinted>2023-03-30T05:55:24Z</cp:lastPrinted>
  <dcterms:created xsi:type="dcterms:W3CDTF">2022-06-19T07:01:27Z</dcterms:created>
  <dcterms:modified xsi:type="dcterms:W3CDTF">2023-03-30T09:17:54Z</dcterms:modified>
</cp:coreProperties>
</file>